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465" tabRatio="747" firstSheet="4" activeTab="4"/>
  </bookViews>
  <sheets>
    <sheet name="працівн" sheetId="1" r:id="rId1"/>
    <sheet name="працівн-новий" sheetId="10" r:id="rId2"/>
    <sheet name="збут" sheetId="2" r:id="rId3"/>
    <sheet name="вироб-техн-в" sheetId="3" r:id="rId4"/>
    <sheet name="орган структура 2017" sheetId="11" r:id="rId5"/>
  </sheets>
  <calcPr calcId="152511"/>
</workbook>
</file>

<file path=xl/calcChain.xml><?xml version="1.0" encoding="utf-8"?>
<calcChain xmlns="http://schemas.openxmlformats.org/spreadsheetml/2006/main">
  <c r="J26" i="11" l="1"/>
  <c r="J19" i="11"/>
  <c r="J30" i="11" l="1"/>
  <c r="H31" i="11"/>
  <c r="J40" i="11" l="1"/>
  <c r="J39" i="11"/>
  <c r="J35" i="11"/>
  <c r="J36" i="11"/>
  <c r="J34" i="11"/>
  <c r="J12" i="11"/>
  <c r="J13" i="11"/>
  <c r="J14" i="11"/>
  <c r="J15" i="11"/>
  <c r="J16" i="11"/>
  <c r="J17" i="11"/>
  <c r="J18" i="11"/>
  <c r="J20" i="11"/>
  <c r="J21" i="11"/>
  <c r="J22" i="11"/>
  <c r="J23" i="11"/>
  <c r="J24" i="11"/>
  <c r="J25" i="11"/>
  <c r="J27" i="11"/>
  <c r="J28" i="11"/>
  <c r="J29" i="11"/>
  <c r="J11" i="11"/>
  <c r="J8" i="11"/>
  <c r="J7" i="11"/>
  <c r="J31" i="11" l="1"/>
  <c r="H54" i="11"/>
  <c r="H41" i="11"/>
  <c r="J43" i="11"/>
  <c r="H37" i="11"/>
  <c r="H9" i="11"/>
  <c r="H32" i="11" s="1"/>
  <c r="H11" i="3"/>
  <c r="M11" i="3" s="1"/>
  <c r="M10" i="3"/>
  <c r="L10" i="3"/>
  <c r="K10" i="3"/>
  <c r="J10" i="3"/>
  <c r="I10" i="3"/>
  <c r="H11" i="2"/>
  <c r="M11" i="2" s="1"/>
  <c r="M10" i="2"/>
  <c r="L10" i="2"/>
  <c r="K10" i="2"/>
  <c r="J10" i="2"/>
  <c r="I10" i="2"/>
  <c r="J11" i="10"/>
  <c r="G32" i="10" s="1"/>
  <c r="H32" i="10" s="1"/>
  <c r="O10" i="10"/>
  <c r="N10" i="10"/>
  <c r="M10" i="10"/>
  <c r="L10" i="10"/>
  <c r="K10" i="10"/>
  <c r="J11" i="1"/>
  <c r="F42" i="10"/>
  <c r="F39" i="10"/>
  <c r="F33" i="10"/>
  <c r="F16" i="10"/>
  <c r="H15" i="10"/>
  <c r="H14" i="10"/>
  <c r="H55" i="11" l="1"/>
  <c r="J44" i="11"/>
  <c r="J52" i="11"/>
  <c r="J49" i="11"/>
  <c r="J46" i="11"/>
  <c r="J51" i="11"/>
  <c r="J47" i="11"/>
  <c r="J45" i="11"/>
  <c r="J48" i="11"/>
  <c r="J50" i="11"/>
  <c r="J53" i="11"/>
  <c r="H16" i="10"/>
  <c r="F34" i="10"/>
  <c r="F43" i="10" s="1"/>
  <c r="E18" i="3"/>
  <c r="E20" i="3"/>
  <c r="E16" i="3"/>
  <c r="J11" i="3"/>
  <c r="L11" i="3"/>
  <c r="I11" i="3"/>
  <c r="K11" i="3"/>
  <c r="M11" i="10"/>
  <c r="O11" i="10"/>
  <c r="G21" i="10" s="1"/>
  <c r="H21" i="10" s="1"/>
  <c r="K11" i="10"/>
  <c r="L11" i="10"/>
  <c r="G41" i="10" s="1"/>
  <c r="H41" i="10" s="1"/>
  <c r="H42" i="10" s="1"/>
  <c r="N11" i="10"/>
  <c r="G30" i="10"/>
  <c r="H30" i="10" s="1"/>
  <c r="J11" i="2"/>
  <c r="E17" i="2" s="1"/>
  <c r="L11" i="2"/>
  <c r="I11" i="2"/>
  <c r="K11" i="2"/>
  <c r="K11" i="1"/>
  <c r="J9" i="11" l="1"/>
  <c r="J54" i="11"/>
  <c r="J41" i="11"/>
  <c r="G18" i="10"/>
  <c r="H18" i="10" s="1"/>
  <c r="G38" i="10"/>
  <c r="H38" i="10" s="1"/>
  <c r="G27" i="10"/>
  <c r="H27" i="10" s="1"/>
  <c r="G22" i="10"/>
  <c r="H22" i="10" s="1"/>
  <c r="G20" i="10"/>
  <c r="H20" i="10" s="1"/>
  <c r="G36" i="10"/>
  <c r="H36" i="10" s="1"/>
  <c r="G25" i="10"/>
  <c r="H25" i="10" s="1"/>
  <c r="G19" i="10"/>
  <c r="H19" i="10" s="1"/>
  <c r="G31" i="10"/>
  <c r="H31" i="10" s="1"/>
  <c r="G37" i="10"/>
  <c r="H37" i="10" s="1"/>
  <c r="G28" i="10"/>
  <c r="H28" i="10" s="1"/>
  <c r="G26" i="10"/>
  <c r="H26" i="10" s="1"/>
  <c r="G24" i="10"/>
  <c r="H24" i="10" s="1"/>
  <c r="G29" i="10"/>
  <c r="H29" i="10" s="1"/>
  <c r="G23" i="10"/>
  <c r="H23" i="10" s="1"/>
  <c r="J32" i="11" l="1"/>
  <c r="J37" i="11"/>
  <c r="H39" i="10"/>
  <c r="H33" i="10"/>
  <c r="H34" i="10" s="1"/>
  <c r="F33" i="1"/>
  <c r="F43" i="1"/>
  <c r="H32" i="1"/>
  <c r="F20" i="3"/>
  <c r="F18" i="3"/>
  <c r="F16" i="3"/>
  <c r="D21" i="3"/>
  <c r="H42" i="1"/>
  <c r="H43" i="1" s="1"/>
  <c r="F39" i="1"/>
  <c r="H38" i="1"/>
  <c r="H37" i="1"/>
  <c r="H36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F16" i="1"/>
  <c r="H15" i="1"/>
  <c r="H14" i="1"/>
  <c r="H33" i="1" l="1"/>
  <c r="H34" i="1" s="1"/>
  <c r="J55" i="11"/>
  <c r="H16" i="1"/>
  <c r="F44" i="1"/>
  <c r="F34" i="1"/>
  <c r="F40" i="1"/>
  <c r="H43" i="10"/>
  <c r="H39" i="1"/>
  <c r="H40" i="1" s="1"/>
  <c r="H44" i="1" l="1"/>
  <c r="F17" i="2"/>
  <c r="N11" i="1"/>
  <c r="O10" i="1"/>
  <c r="N10" i="1"/>
  <c r="M10" i="1"/>
  <c r="L10" i="1"/>
  <c r="K10" i="1"/>
  <c r="F18" i="2" l="1"/>
  <c r="D18" i="2"/>
  <c r="F21" i="3" l="1"/>
</calcChain>
</file>

<file path=xl/sharedStrings.xml><?xml version="1.0" encoding="utf-8"?>
<sst xmlns="http://schemas.openxmlformats.org/spreadsheetml/2006/main" count="348" uniqueCount="138">
  <si>
    <t>Розряд</t>
  </si>
  <si>
    <t>К-сть</t>
  </si>
  <si>
    <t>ІV</t>
  </si>
  <si>
    <t>V</t>
  </si>
  <si>
    <t>ІІ</t>
  </si>
  <si>
    <t>IV</t>
  </si>
  <si>
    <t>Електрик</t>
  </si>
  <si>
    <t>Всього:</t>
  </si>
  <si>
    <t>ІІІ</t>
  </si>
  <si>
    <t>Водії:</t>
  </si>
  <si>
    <t>РАЗОМ:</t>
  </si>
  <si>
    <t>VІ</t>
  </si>
  <si>
    <t>III</t>
  </si>
  <si>
    <t>Двірник</t>
  </si>
  <si>
    <t>САНОЧИСТКА</t>
  </si>
  <si>
    <t>ВСЬОГО:</t>
  </si>
  <si>
    <t>ШТАТНИЙ   РОЗПИС</t>
  </si>
  <si>
    <t>ПОГОДЖЕНО</t>
  </si>
  <si>
    <t>Уповноважена особа від трудового колективу</t>
  </si>
  <si>
    <t>"ЗАТВЕРДЖУЮ"</t>
  </si>
  <si>
    <t>Овруцької міської ради</t>
  </si>
  <si>
    <t>Назва посади</t>
  </si>
  <si>
    <t>Місячний фонд оплати</t>
  </si>
  <si>
    <t>З Б У Т</t>
  </si>
  <si>
    <t>Контролер</t>
  </si>
  <si>
    <t xml:space="preserve">                                        </t>
  </si>
  <si>
    <t>Посадовий оклад</t>
  </si>
  <si>
    <t>Директор</t>
  </si>
  <si>
    <t>Інспектор з кадрів</t>
  </si>
  <si>
    <t>Головний бухгалтер</t>
  </si>
  <si>
    <t>ЗЕЛЕНЕ ГОСПОДАРСТВО</t>
  </si>
  <si>
    <t>І</t>
  </si>
  <si>
    <t>мін з/плата</t>
  </si>
  <si>
    <t>грн.</t>
  </si>
  <si>
    <t>1.</t>
  </si>
  <si>
    <t xml:space="preserve">1. </t>
  </si>
  <si>
    <t>VI</t>
  </si>
  <si>
    <t>Директор КП "Овруч"</t>
  </si>
  <si>
    <t>А. І. Дуб</t>
  </si>
  <si>
    <t>працівників КП «Овруч» Овруцької міської ради</t>
  </si>
  <si>
    <t>______________________________</t>
  </si>
  <si>
    <t>№ п/п</t>
  </si>
  <si>
    <t>Посада</t>
  </si>
  <si>
    <t>Код згідно ДК</t>
  </si>
  <si>
    <t>Тар.ставка</t>
  </si>
  <si>
    <t>Посад.оклад</t>
  </si>
  <si>
    <t>Місячний фонд</t>
  </si>
  <si>
    <t>Робітник з благоустрою</t>
  </si>
  <si>
    <t>Водій автотранспорту САЗ-3507</t>
  </si>
  <si>
    <t>Водій автотранспорту КО-431, 425</t>
  </si>
  <si>
    <t>Водій мототранспорту тракторист Т-150</t>
  </si>
  <si>
    <t>Водій мототранспорту тракторист Т-170</t>
  </si>
  <si>
    <t>Водій мототранспорту екскават. ЕО-2621</t>
  </si>
  <si>
    <t>Водій мототранспорту тракторист Т-25А</t>
  </si>
  <si>
    <t>Водій мототранспорту тракторист Т-40М</t>
  </si>
  <si>
    <t>Водій автотранспорту МАЗ -5551</t>
  </si>
  <si>
    <t>Водій автотранспорту ГАЗ -53М</t>
  </si>
  <si>
    <t>Водій автотранспорту  ГАЗ -53</t>
  </si>
  <si>
    <t>Водій мототранспорту тракторист МТЗ Беларус-320</t>
  </si>
  <si>
    <t>Водій автотранспорту ГАЗ 3307 КО-503</t>
  </si>
  <si>
    <t>Оператор очисного устаткування</t>
  </si>
  <si>
    <t>Водій мототранспорту тракторист ЮМЗ-6</t>
  </si>
  <si>
    <t>Відділ з обслуг-ня об'єктів освітлення</t>
  </si>
  <si>
    <t>Водій автотранспорту  ГАЗ-5201 ТВГ-15-Н</t>
  </si>
  <si>
    <t>Майстер зеленого господарства</t>
  </si>
  <si>
    <t>1222.2</t>
  </si>
  <si>
    <t>Робітник зеленого господарства</t>
  </si>
  <si>
    <t>1221.2</t>
  </si>
  <si>
    <t>Бухгалтер</t>
  </si>
  <si>
    <t>Інженер ІІ кат.</t>
  </si>
  <si>
    <t>2149.2</t>
  </si>
  <si>
    <t>Економіст</t>
  </si>
  <si>
    <t>2441.2</t>
  </si>
  <si>
    <t>Сестра медична</t>
  </si>
  <si>
    <t>Н. П. Хоменко</t>
  </si>
  <si>
    <t>Саночистка</t>
  </si>
  <si>
    <t>виробничо-технічних працівників КП «Овруч» Овруцької міської ради</t>
  </si>
  <si>
    <t>Відділ з обслуговування об'єктів освітлення</t>
  </si>
  <si>
    <t>Начальнику відділу</t>
  </si>
  <si>
    <t>Відділ "Саночистка"</t>
  </si>
  <si>
    <t xml:space="preserve">2. </t>
  </si>
  <si>
    <t>Зелене господарство</t>
  </si>
  <si>
    <t xml:space="preserve">3. </t>
  </si>
  <si>
    <t>Електрогазозварник</t>
  </si>
  <si>
    <t>Тарифна ставка</t>
  </si>
  <si>
    <t>Наказ № ____ від __.__.2016 р.</t>
  </si>
  <si>
    <t>з " __ "  __________  2016  року</t>
  </si>
  <si>
    <t>№№ п/п</t>
  </si>
  <si>
    <t>Наказ № ____ від __.__.2017 р.</t>
  </si>
  <si>
    <t>з "__" __________   2017 року</t>
  </si>
  <si>
    <t>__________________________________</t>
  </si>
  <si>
    <t>Механік</t>
  </si>
  <si>
    <t>КП "Овруч" Овруцької міської ради Житомирської області</t>
  </si>
  <si>
    <t>контракт</t>
  </si>
  <si>
    <t>Головний інженер</t>
  </si>
  <si>
    <t>Начальник відділу "Саночистка"</t>
  </si>
  <si>
    <t>Місячний фонд зарплати</t>
  </si>
  <si>
    <t>Виробничо-технічні працівники</t>
  </si>
  <si>
    <t xml:space="preserve">Водій мототранспорту </t>
  </si>
  <si>
    <t>фронтальний навантажувач "JCB 225"</t>
  </si>
  <si>
    <t xml:space="preserve">Водій автотранспорту </t>
  </si>
  <si>
    <t xml:space="preserve">Водій автотранспорту  </t>
  </si>
  <si>
    <t>Кількість</t>
  </si>
  <si>
    <t>Устаткування за посадою</t>
  </si>
  <si>
    <t>трактор Т-170</t>
  </si>
  <si>
    <t>трактор Т-150</t>
  </si>
  <si>
    <t>трактор Т-40М</t>
  </si>
  <si>
    <t>трактор МТЗ "Беларус-320"</t>
  </si>
  <si>
    <t>автомобіль САЗ-3507</t>
  </si>
  <si>
    <t>автомобіль ГАЗ-53</t>
  </si>
  <si>
    <t>автомобіль ГАЗ-53М</t>
  </si>
  <si>
    <t>автомобіль МАЗ-5551</t>
  </si>
  <si>
    <t>автомобіль ГАЗ-5201 ТВГ-15-Н</t>
  </si>
  <si>
    <t>автомобіль КО-431, КО-425</t>
  </si>
  <si>
    <t>автомобіль ГАЗ-3307 КО-503</t>
  </si>
  <si>
    <t>трактор МТЗ "Беларус-82.1"</t>
  </si>
  <si>
    <t>з "1" лютого   2017 року</t>
  </si>
  <si>
    <t xml:space="preserve">Організаційна структура   </t>
  </si>
  <si>
    <t>Відділ з обслуговуваня об'єктів освітлення та доріг</t>
  </si>
  <si>
    <t>Начальник відділу з обслуговування об'єктів освітлення та доріг</t>
  </si>
  <si>
    <t>трактор Т-25</t>
  </si>
  <si>
    <t xml:space="preserve">Мосійчук </t>
  </si>
  <si>
    <t>Нестерчук</t>
  </si>
  <si>
    <t>Цибулько</t>
  </si>
  <si>
    <t>Єсипов</t>
  </si>
  <si>
    <t>Нелеп</t>
  </si>
  <si>
    <t>Пилипчук</t>
  </si>
  <si>
    <t>Юрков</t>
  </si>
  <si>
    <t xml:space="preserve">Алексейчук </t>
  </si>
  <si>
    <t>Ковтунович, Шваб</t>
  </si>
  <si>
    <t>Климович</t>
  </si>
  <si>
    <t>Бібко</t>
  </si>
  <si>
    <t>Мудрик</t>
  </si>
  <si>
    <t>Сторож</t>
  </si>
  <si>
    <t>екскаватор ЕО-2621,ЕО-2625</t>
  </si>
  <si>
    <t>екскаватор ЕО-2625</t>
  </si>
  <si>
    <t>автомобіль ВАЗ-2107</t>
  </si>
  <si>
    <t>Додаток до рішення №255      7 сесії від 01.02.2018р.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</si>
</sst>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0" fontId="9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/>
    <xf numFmtId="0" fontId="9" fillId="0" borderId="7" xfId="0" applyFont="1" applyBorder="1"/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/>
    </xf>
    <xf numFmtId="0" fontId="10" fillId="0" borderId="10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9" fillId="0" borderId="15" xfId="0" applyFont="1" applyBorder="1"/>
    <xf numFmtId="0" fontId="10" fillId="0" borderId="1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0" fillId="0" borderId="18" xfId="0" applyBorder="1" applyAlignment="1"/>
    <xf numFmtId="0" fontId="10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0" fontId="13" fillId="0" borderId="0" xfId="0" applyFont="1" applyAlignment="1"/>
    <xf numFmtId="0" fontId="10" fillId="0" borderId="20" xfId="0" applyFont="1" applyBorder="1" applyAlignment="1">
      <alignment vertical="top" wrapText="1"/>
    </xf>
    <xf numFmtId="0" fontId="0" fillId="0" borderId="0" xfId="0" applyBorder="1" applyAlignment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vertical="top" wrapText="1"/>
    </xf>
    <xf numFmtId="0" fontId="10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vertical="top" wrapText="1"/>
    </xf>
    <xf numFmtId="0" fontId="9" fillId="0" borderId="32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1" fontId="10" fillId="0" borderId="29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" fontId="9" fillId="0" borderId="28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9" fillId="2" borderId="0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13" fillId="0" borderId="0" xfId="0" applyFont="1" applyBorder="1"/>
    <xf numFmtId="2" fontId="1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31" workbookViewId="0">
      <selection activeCell="G18" sqref="G18"/>
    </sheetView>
  </sheetViews>
  <sheetFormatPr defaultRowHeight="15" x14ac:dyDescent="0.25"/>
  <cols>
    <col min="1" max="1" width="6.140625" customWidth="1"/>
    <col min="2" max="2" width="43.28515625" customWidth="1"/>
    <col min="3" max="3" width="9.28515625" customWidth="1"/>
    <col min="4" max="4" width="11.7109375" customWidth="1"/>
    <col min="5" max="5" width="9.42578125" customWidth="1"/>
    <col min="6" max="6" width="7.140625" customWidth="1"/>
    <col min="7" max="7" width="11.7109375" customWidth="1"/>
    <col min="8" max="8" width="12.85546875" customWidth="1"/>
  </cols>
  <sheetData>
    <row r="1" spans="1:16" ht="15.75" x14ac:dyDescent="0.25">
      <c r="A1" s="7" t="s">
        <v>17</v>
      </c>
      <c r="B1" s="7"/>
      <c r="C1" s="7"/>
      <c r="D1" s="7"/>
      <c r="E1" s="7" t="s">
        <v>19</v>
      </c>
      <c r="F1" s="7"/>
      <c r="G1" s="7"/>
    </row>
    <row r="2" spans="1:16" ht="15.75" x14ac:dyDescent="0.25">
      <c r="A2" s="7" t="s">
        <v>18</v>
      </c>
      <c r="B2" s="7"/>
      <c r="C2" s="7"/>
      <c r="D2" s="7"/>
      <c r="E2" s="7" t="s">
        <v>37</v>
      </c>
      <c r="F2" s="7"/>
      <c r="G2" s="7"/>
    </row>
    <row r="3" spans="1:16" ht="15.75" x14ac:dyDescent="0.25">
      <c r="A3" s="7" t="s">
        <v>90</v>
      </c>
      <c r="C3" s="7"/>
      <c r="D3" s="7"/>
      <c r="E3" s="7" t="s">
        <v>20</v>
      </c>
      <c r="F3" s="7"/>
      <c r="G3" s="7"/>
    </row>
    <row r="4" spans="1:16" ht="15.75" x14ac:dyDescent="0.25">
      <c r="A4" s="7"/>
      <c r="B4" s="7"/>
      <c r="C4" s="7"/>
      <c r="D4" s="7"/>
      <c r="E4" s="7"/>
      <c r="F4" s="7" t="s">
        <v>38</v>
      </c>
      <c r="G4" s="7"/>
    </row>
    <row r="5" spans="1:16" ht="15.75" x14ac:dyDescent="0.25">
      <c r="A5" s="7"/>
      <c r="B5" s="7"/>
      <c r="C5" s="7"/>
      <c r="D5" s="7"/>
      <c r="E5" s="7"/>
      <c r="F5" s="7"/>
      <c r="G5" s="7"/>
    </row>
    <row r="6" spans="1:16" ht="15.75" x14ac:dyDescent="0.25">
      <c r="E6" s="7" t="s">
        <v>88</v>
      </c>
      <c r="F6" s="7"/>
      <c r="J6" t="s">
        <v>32</v>
      </c>
      <c r="L6">
        <v>1450</v>
      </c>
      <c r="M6" t="s">
        <v>33</v>
      </c>
    </row>
    <row r="7" spans="1:16" ht="15.75" x14ac:dyDescent="0.25">
      <c r="D7" s="6"/>
      <c r="E7" s="7"/>
    </row>
    <row r="8" spans="1:16" ht="15.75" x14ac:dyDescent="0.25">
      <c r="E8" s="7"/>
      <c r="J8" s="25" t="s">
        <v>31</v>
      </c>
      <c r="K8" s="25" t="s">
        <v>4</v>
      </c>
      <c r="L8" s="25" t="s">
        <v>8</v>
      </c>
      <c r="M8" s="24" t="s">
        <v>2</v>
      </c>
      <c r="N8" s="26" t="s">
        <v>3</v>
      </c>
      <c r="O8" s="25" t="s">
        <v>11</v>
      </c>
    </row>
    <row r="9" spans="1:16" ht="18.75" x14ac:dyDescent="0.25">
      <c r="C9" s="3" t="s">
        <v>16</v>
      </c>
      <c r="J9" s="27">
        <v>1</v>
      </c>
      <c r="K9" s="27">
        <v>1.08</v>
      </c>
      <c r="L9" s="27">
        <v>1.2</v>
      </c>
      <c r="M9" s="27">
        <v>1.35</v>
      </c>
      <c r="N9" s="27">
        <v>1.54</v>
      </c>
      <c r="O9" s="27">
        <v>1.8</v>
      </c>
    </row>
    <row r="10" spans="1:16" ht="18.75" x14ac:dyDescent="0.25">
      <c r="C10" s="3" t="s">
        <v>39</v>
      </c>
      <c r="I10">
        <v>166.9</v>
      </c>
      <c r="J10" s="28">
        <v>10.43</v>
      </c>
      <c r="K10" s="28">
        <f>J10*K9</f>
        <v>11.2644</v>
      </c>
      <c r="L10" s="28">
        <f>J10*L9</f>
        <v>12.516</v>
      </c>
      <c r="M10" s="28">
        <f>J10*M9</f>
        <v>14.080500000000001</v>
      </c>
      <c r="N10" s="28">
        <f>J10*N9</f>
        <v>16.062200000000001</v>
      </c>
      <c r="O10" s="28">
        <f>J10*O9</f>
        <v>18.774000000000001</v>
      </c>
    </row>
    <row r="11" spans="1:16" ht="19.5" thickBot="1" x14ac:dyDescent="0.3">
      <c r="C11" s="4"/>
      <c r="F11" s="6" t="s">
        <v>89</v>
      </c>
      <c r="H11" s="5"/>
      <c r="J11" s="29">
        <f>L6*1.2</f>
        <v>1740</v>
      </c>
      <c r="K11" s="29">
        <f>J11*K9</f>
        <v>1879.2</v>
      </c>
      <c r="L11" s="29">
        <v>2090</v>
      </c>
      <c r="M11" s="29">
        <v>2350</v>
      </c>
      <c r="N11" s="29">
        <f>J11*N9</f>
        <v>2679.6</v>
      </c>
      <c r="O11" s="29">
        <v>3133</v>
      </c>
      <c r="P11" s="10"/>
    </row>
    <row r="12" spans="1:16" s="95" customFormat="1" ht="33" customHeight="1" thickBot="1" x14ac:dyDescent="0.3">
      <c r="A12" s="92" t="s">
        <v>41</v>
      </c>
      <c r="B12" s="93" t="s">
        <v>42</v>
      </c>
      <c r="C12" s="93" t="s">
        <v>43</v>
      </c>
      <c r="D12" s="93" t="s">
        <v>0</v>
      </c>
      <c r="E12" s="93" t="s">
        <v>84</v>
      </c>
      <c r="F12" s="93" t="s">
        <v>1</v>
      </c>
      <c r="G12" s="93" t="s">
        <v>26</v>
      </c>
      <c r="H12" s="94" t="s">
        <v>46</v>
      </c>
      <c r="K12" s="96"/>
      <c r="N12" s="96"/>
    </row>
    <row r="13" spans="1:16" ht="15.75" customHeight="1" x14ac:dyDescent="0.25">
      <c r="A13" s="75"/>
      <c r="B13" s="81" t="s">
        <v>14</v>
      </c>
      <c r="C13" s="77"/>
      <c r="D13" s="77"/>
      <c r="E13" s="77"/>
      <c r="F13" s="77"/>
      <c r="G13" s="77"/>
      <c r="H13" s="78"/>
    </row>
    <row r="14" spans="1:16" ht="17.25" customHeight="1" x14ac:dyDescent="0.25">
      <c r="A14" s="47">
        <v>1</v>
      </c>
      <c r="B14" s="13" t="s">
        <v>47</v>
      </c>
      <c r="C14" s="17">
        <v>9161</v>
      </c>
      <c r="D14" s="17"/>
      <c r="E14" s="17"/>
      <c r="F14" s="17">
        <v>8</v>
      </c>
      <c r="G14" s="17">
        <v>1920</v>
      </c>
      <c r="H14" s="49">
        <f>F14*G14</f>
        <v>15360</v>
      </c>
    </row>
    <row r="15" spans="1:16" ht="17.25" customHeight="1" x14ac:dyDescent="0.25">
      <c r="A15" s="47">
        <v>2</v>
      </c>
      <c r="B15" s="13" t="s">
        <v>13</v>
      </c>
      <c r="C15" s="17">
        <v>9162</v>
      </c>
      <c r="D15" s="17"/>
      <c r="E15" s="17"/>
      <c r="F15" s="17">
        <v>13</v>
      </c>
      <c r="G15" s="17">
        <v>1920</v>
      </c>
      <c r="H15" s="49">
        <f>F15*G15</f>
        <v>24960</v>
      </c>
    </row>
    <row r="16" spans="1:16" ht="18.75" customHeight="1" thickBot="1" x14ac:dyDescent="0.3">
      <c r="A16" s="79"/>
      <c r="B16" s="52" t="s">
        <v>7</v>
      </c>
      <c r="C16" s="53"/>
      <c r="D16" s="53"/>
      <c r="E16" s="53"/>
      <c r="F16" s="53">
        <f>F14+F15</f>
        <v>21</v>
      </c>
      <c r="G16" s="53"/>
      <c r="H16" s="54">
        <f>H14+H15</f>
        <v>40320</v>
      </c>
    </row>
    <row r="17" spans="1:8" ht="15.75" x14ac:dyDescent="0.25">
      <c r="A17" s="75"/>
      <c r="B17" s="76" t="s">
        <v>9</v>
      </c>
      <c r="C17" s="77"/>
      <c r="D17" s="77"/>
      <c r="E17" s="77"/>
      <c r="F17" s="77"/>
      <c r="G17" s="77"/>
      <c r="H17" s="78"/>
    </row>
    <row r="18" spans="1:8" ht="15.75" x14ac:dyDescent="0.25">
      <c r="A18" s="47">
        <v>3</v>
      </c>
      <c r="B18" s="15" t="s">
        <v>48</v>
      </c>
      <c r="C18" s="17">
        <v>8322</v>
      </c>
      <c r="D18" s="17" t="s">
        <v>12</v>
      </c>
      <c r="E18" s="17">
        <v>12.52</v>
      </c>
      <c r="F18" s="17">
        <v>1</v>
      </c>
      <c r="G18" s="17">
        <v>2090</v>
      </c>
      <c r="H18" s="49">
        <f t="shared" ref="H18:H32" si="0">F18*G18</f>
        <v>2090</v>
      </c>
    </row>
    <row r="19" spans="1:8" ht="15.75" customHeight="1" x14ac:dyDescent="0.25">
      <c r="A19" s="47">
        <v>4</v>
      </c>
      <c r="B19" s="15" t="s">
        <v>49</v>
      </c>
      <c r="C19" s="17">
        <v>8322</v>
      </c>
      <c r="D19" s="17" t="s">
        <v>3</v>
      </c>
      <c r="E19" s="17">
        <v>16.059999999999999</v>
      </c>
      <c r="F19" s="17">
        <v>2</v>
      </c>
      <c r="G19" s="17">
        <v>2680</v>
      </c>
      <c r="H19" s="49">
        <f t="shared" si="0"/>
        <v>5360</v>
      </c>
    </row>
    <row r="20" spans="1:8" ht="15.75" customHeight="1" x14ac:dyDescent="0.25">
      <c r="A20" s="47">
        <v>5</v>
      </c>
      <c r="B20" s="15" t="s">
        <v>50</v>
      </c>
      <c r="C20" s="17">
        <v>8321</v>
      </c>
      <c r="D20" s="17" t="s">
        <v>3</v>
      </c>
      <c r="E20" s="17">
        <v>16.059999999999999</v>
      </c>
      <c r="F20" s="17">
        <v>1</v>
      </c>
      <c r="G20" s="17">
        <v>2680</v>
      </c>
      <c r="H20" s="49">
        <f t="shared" si="0"/>
        <v>2680</v>
      </c>
    </row>
    <row r="21" spans="1:8" ht="14.25" customHeight="1" x14ac:dyDescent="0.25">
      <c r="A21" s="47">
        <v>6</v>
      </c>
      <c r="B21" s="13" t="s">
        <v>51</v>
      </c>
      <c r="C21" s="17">
        <v>8321</v>
      </c>
      <c r="D21" s="17" t="s">
        <v>36</v>
      </c>
      <c r="E21" s="17">
        <v>18.77</v>
      </c>
      <c r="F21" s="17">
        <v>1</v>
      </c>
      <c r="G21" s="17">
        <v>3133</v>
      </c>
      <c r="H21" s="49">
        <f t="shared" si="0"/>
        <v>3133</v>
      </c>
    </row>
    <row r="22" spans="1:8" ht="15.75" customHeight="1" x14ac:dyDescent="0.25">
      <c r="A22" s="47">
        <v>7</v>
      </c>
      <c r="B22" s="15" t="s">
        <v>52</v>
      </c>
      <c r="C22" s="17">
        <v>8321</v>
      </c>
      <c r="D22" s="17" t="s">
        <v>3</v>
      </c>
      <c r="E22" s="17">
        <v>16.059999999999999</v>
      </c>
      <c r="F22" s="17">
        <v>1</v>
      </c>
      <c r="G22" s="17">
        <v>2680</v>
      </c>
      <c r="H22" s="49">
        <f t="shared" si="0"/>
        <v>2680</v>
      </c>
    </row>
    <row r="23" spans="1:8" ht="15" customHeight="1" x14ac:dyDescent="0.25">
      <c r="A23" s="47">
        <v>8</v>
      </c>
      <c r="B23" s="15" t="s">
        <v>53</v>
      </c>
      <c r="C23" s="17">
        <v>8321</v>
      </c>
      <c r="D23" s="17" t="s">
        <v>5</v>
      </c>
      <c r="E23" s="17">
        <v>14.08</v>
      </c>
      <c r="F23" s="17">
        <v>1</v>
      </c>
      <c r="G23" s="17">
        <v>2350</v>
      </c>
      <c r="H23" s="49">
        <f t="shared" si="0"/>
        <v>2350</v>
      </c>
    </row>
    <row r="24" spans="1:8" ht="15.75" customHeight="1" x14ac:dyDescent="0.25">
      <c r="A24" s="47">
        <v>9</v>
      </c>
      <c r="B24" s="15" t="s">
        <v>54</v>
      </c>
      <c r="C24" s="17">
        <v>8321</v>
      </c>
      <c r="D24" s="17" t="s">
        <v>5</v>
      </c>
      <c r="E24" s="17">
        <v>14.08</v>
      </c>
      <c r="F24" s="17">
        <v>1</v>
      </c>
      <c r="G24" s="17">
        <v>2350</v>
      </c>
      <c r="H24" s="49">
        <f t="shared" si="0"/>
        <v>2350</v>
      </c>
    </row>
    <row r="25" spans="1:8" ht="18" customHeight="1" x14ac:dyDescent="0.25">
      <c r="A25" s="47">
        <v>10</v>
      </c>
      <c r="B25" s="15" t="s">
        <v>55</v>
      </c>
      <c r="C25" s="17">
        <v>8322</v>
      </c>
      <c r="D25" s="17" t="s">
        <v>3</v>
      </c>
      <c r="E25" s="17">
        <v>16.059999999999999</v>
      </c>
      <c r="F25" s="17">
        <v>1</v>
      </c>
      <c r="G25" s="17">
        <v>2680</v>
      </c>
      <c r="H25" s="49">
        <f t="shared" si="0"/>
        <v>2680</v>
      </c>
    </row>
    <row r="26" spans="1:8" ht="17.25" customHeight="1" x14ac:dyDescent="0.25">
      <c r="A26" s="47">
        <v>11</v>
      </c>
      <c r="B26" s="15" t="s">
        <v>56</v>
      </c>
      <c r="C26" s="17">
        <v>8322</v>
      </c>
      <c r="D26" s="17" t="s">
        <v>5</v>
      </c>
      <c r="E26" s="17">
        <v>14.08</v>
      </c>
      <c r="F26" s="17">
        <v>1</v>
      </c>
      <c r="G26" s="17">
        <v>2350</v>
      </c>
      <c r="H26" s="49">
        <f t="shared" si="0"/>
        <v>2350</v>
      </c>
    </row>
    <row r="27" spans="1:8" ht="16.5" customHeight="1" x14ac:dyDescent="0.25">
      <c r="A27" s="47">
        <v>12</v>
      </c>
      <c r="B27" s="15" t="s">
        <v>57</v>
      </c>
      <c r="C27" s="17">
        <v>8322</v>
      </c>
      <c r="D27" s="17" t="s">
        <v>12</v>
      </c>
      <c r="E27" s="17">
        <v>12.52</v>
      </c>
      <c r="F27" s="17">
        <v>1</v>
      </c>
      <c r="G27" s="17">
        <v>2090</v>
      </c>
      <c r="H27" s="49">
        <f t="shared" si="0"/>
        <v>2090</v>
      </c>
    </row>
    <row r="28" spans="1:8" ht="17.25" customHeight="1" x14ac:dyDescent="0.25">
      <c r="A28" s="47">
        <v>13</v>
      </c>
      <c r="B28" s="15" t="s">
        <v>58</v>
      </c>
      <c r="C28" s="17">
        <v>8321</v>
      </c>
      <c r="D28" s="17" t="s">
        <v>5</v>
      </c>
      <c r="E28" s="17">
        <v>14.08</v>
      </c>
      <c r="F28" s="17">
        <v>1</v>
      </c>
      <c r="G28" s="17">
        <v>2350</v>
      </c>
      <c r="H28" s="49">
        <f t="shared" si="0"/>
        <v>2350</v>
      </c>
    </row>
    <row r="29" spans="1:8" ht="17.25" customHeight="1" x14ac:dyDescent="0.25">
      <c r="A29" s="47">
        <v>14</v>
      </c>
      <c r="B29" s="15" t="s">
        <v>59</v>
      </c>
      <c r="C29" s="17">
        <v>8322</v>
      </c>
      <c r="D29" s="17" t="s">
        <v>5</v>
      </c>
      <c r="E29" s="17">
        <v>14.08</v>
      </c>
      <c r="F29" s="17">
        <v>1</v>
      </c>
      <c r="G29" s="17">
        <v>2350</v>
      </c>
      <c r="H29" s="49">
        <f t="shared" si="0"/>
        <v>2350</v>
      </c>
    </row>
    <row r="30" spans="1:8" ht="16.5" customHeight="1" x14ac:dyDescent="0.25">
      <c r="A30" s="47">
        <v>15</v>
      </c>
      <c r="B30" s="15" t="s">
        <v>60</v>
      </c>
      <c r="C30" s="17">
        <v>8142</v>
      </c>
      <c r="D30" s="17"/>
      <c r="E30" s="17"/>
      <c r="F30" s="17">
        <v>1</v>
      </c>
      <c r="G30" s="17">
        <v>1740</v>
      </c>
      <c r="H30" s="49">
        <f t="shared" si="0"/>
        <v>1740</v>
      </c>
    </row>
    <row r="31" spans="1:8" ht="18" customHeight="1" x14ac:dyDescent="0.25">
      <c r="A31" s="47">
        <v>16</v>
      </c>
      <c r="B31" s="15" t="s">
        <v>61</v>
      </c>
      <c r="C31" s="17">
        <v>8321</v>
      </c>
      <c r="D31" s="17" t="s">
        <v>5</v>
      </c>
      <c r="E31" s="17">
        <v>14.08</v>
      </c>
      <c r="F31" s="17">
        <v>1</v>
      </c>
      <c r="G31" s="17">
        <v>2350</v>
      </c>
      <c r="H31" s="49">
        <f t="shared" si="0"/>
        <v>2350</v>
      </c>
    </row>
    <row r="32" spans="1:8" ht="18" customHeight="1" x14ac:dyDescent="0.25">
      <c r="A32" s="47">
        <v>17</v>
      </c>
      <c r="B32" s="11" t="s">
        <v>73</v>
      </c>
      <c r="C32" s="16">
        <v>3231</v>
      </c>
      <c r="D32" s="16"/>
      <c r="E32" s="16"/>
      <c r="F32" s="19">
        <v>0.5</v>
      </c>
      <c r="G32" s="16">
        <v>1740</v>
      </c>
      <c r="H32" s="72">
        <f t="shared" si="0"/>
        <v>870</v>
      </c>
    </row>
    <row r="33" spans="1:8" ht="16.5" thickBot="1" x14ac:dyDescent="0.3">
      <c r="A33" s="79"/>
      <c r="B33" s="80" t="s">
        <v>7</v>
      </c>
      <c r="C33" s="53"/>
      <c r="D33" s="53"/>
      <c r="E33" s="53"/>
      <c r="F33" s="53">
        <f>SUM(F18:F32)</f>
        <v>15.5</v>
      </c>
      <c r="G33" s="53"/>
      <c r="H33" s="54">
        <f>SUM(H18:H32)</f>
        <v>37423</v>
      </c>
    </row>
    <row r="34" spans="1:8" ht="17.25" customHeight="1" thickBot="1" x14ac:dyDescent="0.3">
      <c r="A34" s="82"/>
      <c r="B34" s="83" t="s">
        <v>10</v>
      </c>
      <c r="C34" s="84"/>
      <c r="D34" s="84"/>
      <c r="E34" s="84"/>
      <c r="F34" s="84">
        <f>F16+F33</f>
        <v>36.5</v>
      </c>
      <c r="G34" s="84"/>
      <c r="H34" s="85">
        <f>H33+H16</f>
        <v>77743</v>
      </c>
    </row>
    <row r="35" spans="1:8" ht="14.25" customHeight="1" x14ac:dyDescent="0.25">
      <c r="A35" s="75"/>
      <c r="B35" s="81" t="s">
        <v>62</v>
      </c>
      <c r="C35" s="77"/>
      <c r="D35" s="77"/>
      <c r="E35" s="77"/>
      <c r="F35" s="77"/>
      <c r="G35" s="77"/>
      <c r="H35" s="78"/>
    </row>
    <row r="36" spans="1:8" ht="17.25" customHeight="1" x14ac:dyDescent="0.25">
      <c r="A36" s="47">
        <v>18</v>
      </c>
      <c r="B36" s="13" t="s">
        <v>6</v>
      </c>
      <c r="C36" s="17">
        <v>3113</v>
      </c>
      <c r="D36" s="17" t="s">
        <v>3</v>
      </c>
      <c r="E36" s="17">
        <v>16.059999999999999</v>
      </c>
      <c r="F36" s="17">
        <v>2</v>
      </c>
      <c r="G36" s="17">
        <v>2680</v>
      </c>
      <c r="H36" s="49">
        <f>F36*G36</f>
        <v>5360</v>
      </c>
    </row>
    <row r="37" spans="1:8" ht="16.5" customHeight="1" x14ac:dyDescent="0.25">
      <c r="A37" s="47">
        <v>19</v>
      </c>
      <c r="B37" s="13" t="s">
        <v>6</v>
      </c>
      <c r="C37" s="17">
        <v>3113</v>
      </c>
      <c r="D37" s="17" t="s">
        <v>5</v>
      </c>
      <c r="E37" s="17">
        <v>14.08</v>
      </c>
      <c r="F37" s="17">
        <v>1</v>
      </c>
      <c r="G37" s="17">
        <v>2350</v>
      </c>
      <c r="H37" s="49">
        <f>F37*G37</f>
        <v>2350</v>
      </c>
    </row>
    <row r="38" spans="1:8" ht="15" customHeight="1" x14ac:dyDescent="0.25">
      <c r="A38" s="47">
        <v>20</v>
      </c>
      <c r="B38" s="13" t="s">
        <v>63</v>
      </c>
      <c r="C38" s="17">
        <v>8322</v>
      </c>
      <c r="D38" s="17" t="s">
        <v>12</v>
      </c>
      <c r="E38" s="17">
        <v>12.52</v>
      </c>
      <c r="F38" s="17">
        <v>1</v>
      </c>
      <c r="G38" s="17">
        <v>2090</v>
      </c>
      <c r="H38" s="49">
        <f>F38*G38</f>
        <v>2090</v>
      </c>
    </row>
    <row r="39" spans="1:8" ht="15" customHeight="1" thickBot="1" x14ac:dyDescent="0.3">
      <c r="A39" s="79"/>
      <c r="B39" s="80" t="s">
        <v>7</v>
      </c>
      <c r="C39" s="53"/>
      <c r="D39" s="53"/>
      <c r="E39" s="53"/>
      <c r="F39" s="53">
        <f>F35+F36+F37+F38</f>
        <v>4</v>
      </c>
      <c r="G39" s="53"/>
      <c r="H39" s="54">
        <f>SUM(H35:H38)</f>
        <v>9800</v>
      </c>
    </row>
    <row r="40" spans="1:8" ht="15" customHeight="1" thickBot="1" x14ac:dyDescent="0.3">
      <c r="A40" s="82"/>
      <c r="B40" s="83" t="s">
        <v>10</v>
      </c>
      <c r="C40" s="84"/>
      <c r="D40" s="84"/>
      <c r="E40" s="84"/>
      <c r="F40" s="84">
        <f>F16+F33+F39</f>
        <v>40.5</v>
      </c>
      <c r="G40" s="84"/>
      <c r="H40" s="85">
        <f>H39+H22</f>
        <v>12480</v>
      </c>
    </row>
    <row r="41" spans="1:8" ht="17.25" customHeight="1" x14ac:dyDescent="0.25">
      <c r="A41" s="75"/>
      <c r="B41" s="81" t="s">
        <v>30</v>
      </c>
      <c r="C41" s="77"/>
      <c r="D41" s="77"/>
      <c r="E41" s="77"/>
      <c r="F41" s="77"/>
      <c r="G41" s="77"/>
      <c r="H41" s="78"/>
    </row>
    <row r="42" spans="1:8" ht="15.75" x14ac:dyDescent="0.25">
      <c r="A42" s="47">
        <v>21</v>
      </c>
      <c r="B42" s="11" t="s">
        <v>66</v>
      </c>
      <c r="C42" s="16">
        <v>6113</v>
      </c>
      <c r="D42" s="16" t="s">
        <v>12</v>
      </c>
      <c r="E42" s="11">
        <v>12.52</v>
      </c>
      <c r="F42" s="16">
        <v>2</v>
      </c>
      <c r="G42" s="16">
        <v>2090</v>
      </c>
      <c r="H42" s="49">
        <f>F42*G42</f>
        <v>4180</v>
      </c>
    </row>
    <row r="43" spans="1:8" ht="16.5" thickBot="1" x14ac:dyDescent="0.3">
      <c r="A43" s="51"/>
      <c r="B43" s="80" t="s">
        <v>7</v>
      </c>
      <c r="C43" s="90"/>
      <c r="D43" s="90"/>
      <c r="E43" s="91"/>
      <c r="F43" s="90">
        <f>F42</f>
        <v>2</v>
      </c>
      <c r="G43" s="90"/>
      <c r="H43" s="54">
        <f>H42</f>
        <v>4180</v>
      </c>
    </row>
    <row r="44" spans="1:8" ht="16.5" customHeight="1" thickBot="1" x14ac:dyDescent="0.3">
      <c r="A44" s="86"/>
      <c r="B44" s="87" t="s">
        <v>10</v>
      </c>
      <c r="C44" s="88"/>
      <c r="D44" s="88"/>
      <c r="E44" s="88"/>
      <c r="F44" s="74">
        <f>F16+F33+F39+F43</f>
        <v>42.5</v>
      </c>
      <c r="G44" s="88"/>
      <c r="H44" s="89">
        <f>H43+H39+H34</f>
        <v>91723</v>
      </c>
    </row>
    <row r="45" spans="1:8" ht="18" customHeight="1" x14ac:dyDescent="0.25">
      <c r="A45" s="20"/>
      <c r="B45" s="20"/>
      <c r="C45" s="20"/>
      <c r="D45" s="20"/>
      <c r="E45" s="20"/>
      <c r="F45" s="20"/>
      <c r="G45" s="20"/>
      <c r="H45" s="20"/>
    </row>
    <row r="46" spans="1:8" ht="18" customHeight="1" x14ac:dyDescent="0.25">
      <c r="A46" s="20"/>
      <c r="B46" s="20"/>
      <c r="C46" s="20"/>
      <c r="D46" s="20"/>
      <c r="E46" s="20"/>
      <c r="F46" s="20"/>
      <c r="G46" s="20"/>
      <c r="H46" s="20"/>
    </row>
    <row r="47" spans="1:8" ht="18" customHeight="1" x14ac:dyDescent="0.25">
      <c r="A47" s="20"/>
      <c r="B47" s="20"/>
      <c r="C47" s="20"/>
      <c r="D47" s="20"/>
      <c r="E47" s="20"/>
      <c r="F47" s="20"/>
      <c r="G47" s="20"/>
      <c r="H47" s="20"/>
    </row>
    <row r="48" spans="1:8" ht="18" customHeight="1" x14ac:dyDescent="0.25">
      <c r="A48" s="20"/>
      <c r="B48" s="20"/>
      <c r="C48" s="20"/>
      <c r="D48" s="20"/>
      <c r="E48" s="20"/>
      <c r="F48" s="20"/>
      <c r="G48" s="20"/>
      <c r="H48" s="20"/>
    </row>
    <row r="49" spans="1:8" ht="18" customHeight="1" x14ac:dyDescent="0.25">
      <c r="A49" s="20"/>
      <c r="B49" s="20"/>
      <c r="C49" s="20"/>
      <c r="D49" s="20"/>
      <c r="E49" s="20"/>
      <c r="F49" s="20"/>
      <c r="G49" s="20"/>
      <c r="H49" s="20"/>
    </row>
    <row r="50" spans="1:8" ht="18" customHeight="1" x14ac:dyDescent="0.25">
      <c r="A50" s="20"/>
      <c r="B50" s="20"/>
      <c r="C50" s="20"/>
      <c r="D50" s="20"/>
      <c r="E50" s="20"/>
      <c r="F50" s="20"/>
      <c r="G50" s="20"/>
      <c r="H50" s="20"/>
    </row>
    <row r="51" spans="1:8" ht="18" customHeight="1" x14ac:dyDescent="0.25">
      <c r="A51" s="20"/>
      <c r="B51" s="20"/>
      <c r="C51" s="20"/>
      <c r="D51" s="20"/>
      <c r="E51" s="20"/>
      <c r="F51" s="20"/>
      <c r="G51" s="20"/>
      <c r="H51" s="20"/>
    </row>
    <row r="52" spans="1:8" ht="18" customHeight="1" x14ac:dyDescent="0.25">
      <c r="A52" s="20"/>
      <c r="B52" s="20"/>
      <c r="C52" s="20"/>
      <c r="D52" s="20"/>
      <c r="E52" s="20"/>
      <c r="F52" s="20"/>
      <c r="G52" s="20"/>
      <c r="H52" s="20"/>
    </row>
    <row r="53" spans="1:8" ht="15.75" x14ac:dyDescent="0.25">
      <c r="A53" s="20"/>
      <c r="B53" s="20"/>
      <c r="C53" s="21"/>
      <c r="D53" s="20"/>
      <c r="E53" s="20"/>
      <c r="F53" s="20"/>
      <c r="G53" s="20"/>
      <c r="H53" s="20"/>
    </row>
    <row r="54" spans="1:8" ht="15.75" x14ac:dyDescent="0.25">
      <c r="A54" s="20"/>
      <c r="B54" s="20" t="s">
        <v>29</v>
      </c>
      <c r="C54" s="20"/>
      <c r="D54" s="20"/>
      <c r="E54" s="20"/>
      <c r="F54" s="20" t="s">
        <v>74</v>
      </c>
      <c r="G54" s="20"/>
      <c r="H54" s="20"/>
    </row>
    <row r="55" spans="1:8" x14ac:dyDescent="0.25">
      <c r="A55" s="1"/>
    </row>
    <row r="56" spans="1:8" ht="15.75" x14ac:dyDescent="0.25">
      <c r="A56" s="1"/>
      <c r="B56" s="7"/>
      <c r="C56" s="7"/>
      <c r="D56" s="7"/>
      <c r="E56" s="7"/>
      <c r="F56" s="7"/>
      <c r="G56" s="7"/>
    </row>
    <row r="57" spans="1:8" ht="18.75" x14ac:dyDescent="0.25">
      <c r="D57" s="8"/>
    </row>
  </sheetData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40" workbookViewId="0">
      <selection activeCell="B9" sqref="B9:H11"/>
    </sheetView>
  </sheetViews>
  <sheetFormatPr defaultRowHeight="15" x14ac:dyDescent="0.25"/>
  <cols>
    <col min="2" max="2" width="23.85546875" customWidth="1"/>
    <col min="3" max="3" width="14.85546875" customWidth="1"/>
    <col min="5" max="5" width="10.5703125" customWidth="1"/>
    <col min="7" max="7" width="13" customWidth="1"/>
    <col min="8" max="8" width="14.140625" customWidth="1"/>
  </cols>
  <sheetData>
    <row r="1" spans="1:15" ht="15.75" x14ac:dyDescent="0.25">
      <c r="A1" s="7" t="s">
        <v>17</v>
      </c>
      <c r="B1" s="7"/>
      <c r="C1" s="7"/>
      <c r="D1" s="7"/>
      <c r="F1" s="7" t="s">
        <v>19</v>
      </c>
      <c r="G1" s="7"/>
      <c r="H1" s="7"/>
    </row>
    <row r="2" spans="1:15" ht="15.75" x14ac:dyDescent="0.25">
      <c r="A2" s="7" t="s">
        <v>18</v>
      </c>
      <c r="B2" s="7"/>
      <c r="C2" s="7"/>
      <c r="D2" s="7"/>
      <c r="F2" s="7" t="s">
        <v>37</v>
      </c>
      <c r="G2" s="7"/>
      <c r="H2" s="7"/>
    </row>
    <row r="3" spans="1:15" ht="15.75" x14ac:dyDescent="0.25">
      <c r="A3" s="7"/>
      <c r="B3" s="7" t="s">
        <v>40</v>
      </c>
      <c r="C3" s="7"/>
      <c r="D3" s="7"/>
      <c r="F3" s="7" t="s">
        <v>20</v>
      </c>
      <c r="G3" s="7"/>
      <c r="H3" s="7"/>
    </row>
    <row r="4" spans="1:15" ht="15.75" x14ac:dyDescent="0.25">
      <c r="A4" s="7"/>
      <c r="B4" s="7"/>
      <c r="C4" s="7"/>
      <c r="D4" s="7"/>
      <c r="F4" s="7"/>
      <c r="G4" s="7"/>
      <c r="H4" s="7" t="s">
        <v>38</v>
      </c>
    </row>
    <row r="5" spans="1:15" ht="15.75" x14ac:dyDescent="0.25">
      <c r="A5" s="7"/>
      <c r="B5" s="7"/>
      <c r="C5" s="7"/>
      <c r="D5" s="7"/>
      <c r="F5" s="7"/>
      <c r="G5" s="7"/>
      <c r="H5" s="7"/>
    </row>
    <row r="6" spans="1:15" ht="15.75" x14ac:dyDescent="0.25">
      <c r="D6" s="6"/>
      <c r="F6" s="7" t="s">
        <v>85</v>
      </c>
      <c r="J6" t="s">
        <v>32</v>
      </c>
      <c r="L6">
        <v>1600</v>
      </c>
      <c r="M6" t="s">
        <v>33</v>
      </c>
    </row>
    <row r="7" spans="1:15" ht="15.75" x14ac:dyDescent="0.25">
      <c r="D7" s="6"/>
      <c r="E7" s="7"/>
    </row>
    <row r="8" spans="1:15" ht="15.75" x14ac:dyDescent="0.25">
      <c r="E8" s="7"/>
      <c r="J8" s="25" t="s">
        <v>31</v>
      </c>
      <c r="K8" s="25" t="s">
        <v>4</v>
      </c>
      <c r="L8" s="25" t="s">
        <v>8</v>
      </c>
      <c r="M8" s="24" t="s">
        <v>2</v>
      </c>
      <c r="N8" s="26" t="s">
        <v>3</v>
      </c>
      <c r="O8" s="25" t="s">
        <v>11</v>
      </c>
    </row>
    <row r="9" spans="1:15" ht="18.75" x14ac:dyDescent="0.25">
      <c r="B9" s="192" t="s">
        <v>16</v>
      </c>
      <c r="C9" s="192"/>
      <c r="D9" s="192"/>
      <c r="E9" s="192"/>
      <c r="F9" s="192"/>
      <c r="G9" s="192"/>
      <c r="J9" s="27">
        <v>1</v>
      </c>
      <c r="K9" s="27">
        <v>1.08</v>
      </c>
      <c r="L9" s="27">
        <v>1.2</v>
      </c>
      <c r="M9" s="27">
        <v>1.35</v>
      </c>
      <c r="N9" s="27">
        <v>1.54</v>
      </c>
      <c r="O9" s="27">
        <v>1.8</v>
      </c>
    </row>
    <row r="10" spans="1:15" ht="18.75" x14ac:dyDescent="0.25">
      <c r="B10" s="192" t="s">
        <v>39</v>
      </c>
      <c r="C10" s="192"/>
      <c r="D10" s="192"/>
      <c r="E10" s="192"/>
      <c r="F10" s="192"/>
      <c r="G10" s="192"/>
      <c r="I10">
        <v>166.9</v>
      </c>
      <c r="J10" s="28">
        <v>10.43</v>
      </c>
      <c r="K10" s="28">
        <f>J10*K9</f>
        <v>11.2644</v>
      </c>
      <c r="L10" s="28">
        <f>J10*L9</f>
        <v>12.516</v>
      </c>
      <c r="M10" s="28">
        <f>J10*M9</f>
        <v>14.080500000000001</v>
      </c>
      <c r="N10" s="28">
        <f>J10*N9</f>
        <v>16.062200000000001</v>
      </c>
      <c r="O10" s="28">
        <f>J10*O9</f>
        <v>18.774000000000001</v>
      </c>
    </row>
    <row r="11" spans="1:15" ht="19.5" thickBot="1" x14ac:dyDescent="0.3">
      <c r="C11" s="4"/>
      <c r="F11" s="6" t="s">
        <v>86</v>
      </c>
      <c r="H11" s="5"/>
      <c r="J11" s="29">
        <f>L6*1.2</f>
        <v>1920</v>
      </c>
      <c r="K11" s="29">
        <f>J11*K9</f>
        <v>2073.6000000000004</v>
      </c>
      <c r="L11" s="29">
        <f>J11*L9</f>
        <v>2304</v>
      </c>
      <c r="M11" s="29">
        <f>J11*M9</f>
        <v>2592</v>
      </c>
      <c r="N11" s="29">
        <f>J11*N9</f>
        <v>2956.8</v>
      </c>
      <c r="O11" s="29">
        <f>J11*O9</f>
        <v>3456</v>
      </c>
    </row>
    <row r="12" spans="1:15" x14ac:dyDescent="0.25">
      <c r="A12" s="40" t="s">
        <v>41</v>
      </c>
      <c r="B12" s="41" t="s">
        <v>42</v>
      </c>
      <c r="C12" s="41" t="s">
        <v>43</v>
      </c>
      <c r="D12" s="41" t="s">
        <v>0</v>
      </c>
      <c r="E12" s="41" t="s">
        <v>44</v>
      </c>
      <c r="F12" s="41" t="s">
        <v>1</v>
      </c>
      <c r="G12" s="41" t="s">
        <v>45</v>
      </c>
      <c r="H12" s="42" t="s">
        <v>46</v>
      </c>
      <c r="K12" s="10"/>
      <c r="N12" s="10"/>
    </row>
    <row r="13" spans="1:15" s="30" customFormat="1" ht="15.95" customHeight="1" x14ac:dyDescent="0.25">
      <c r="A13" s="43"/>
      <c r="B13" s="32" t="s">
        <v>14</v>
      </c>
      <c r="C13" s="33"/>
      <c r="D13" s="33"/>
      <c r="E13" s="33"/>
      <c r="F13" s="33"/>
      <c r="G13" s="33"/>
      <c r="H13" s="44"/>
      <c r="J13"/>
      <c r="K13"/>
      <c r="L13"/>
      <c r="M13"/>
      <c r="N13"/>
      <c r="O13"/>
    </row>
    <row r="14" spans="1:15" s="30" customFormat="1" ht="15.95" customHeight="1" x14ac:dyDescent="0.25">
      <c r="A14" s="43">
        <v>1</v>
      </c>
      <c r="B14" s="34" t="s">
        <v>47</v>
      </c>
      <c r="C14" s="35">
        <v>9161</v>
      </c>
      <c r="D14" s="35"/>
      <c r="E14" s="35"/>
      <c r="F14" s="35">
        <v>8</v>
      </c>
      <c r="G14" s="35">
        <v>1740</v>
      </c>
      <c r="H14" s="45">
        <f>F14*G14</f>
        <v>13920</v>
      </c>
    </row>
    <row r="15" spans="1:15" s="30" customFormat="1" ht="15.95" customHeight="1" x14ac:dyDescent="0.25">
      <c r="A15" s="43">
        <v>2</v>
      </c>
      <c r="B15" s="34" t="s">
        <v>13</v>
      </c>
      <c r="C15" s="35">
        <v>9162</v>
      </c>
      <c r="D15" s="35"/>
      <c r="E15" s="35"/>
      <c r="F15" s="35">
        <v>13</v>
      </c>
      <c r="G15" s="35">
        <v>1740</v>
      </c>
      <c r="H15" s="45">
        <f>F15*G15</f>
        <v>22620</v>
      </c>
    </row>
    <row r="16" spans="1:15" s="30" customFormat="1" ht="15.95" customHeight="1" x14ac:dyDescent="0.25">
      <c r="A16" s="43"/>
      <c r="B16" s="32" t="s">
        <v>7</v>
      </c>
      <c r="C16" s="33"/>
      <c r="D16" s="33"/>
      <c r="E16" s="33"/>
      <c r="F16" s="33">
        <f>F14+F15</f>
        <v>21</v>
      </c>
      <c r="G16" s="33"/>
      <c r="H16" s="44">
        <f>H14+H15</f>
        <v>36540</v>
      </c>
    </row>
    <row r="17" spans="1:8" s="30" customFormat="1" ht="15.95" customHeight="1" x14ac:dyDescent="0.25">
      <c r="A17" s="43"/>
      <c r="B17" s="36" t="s">
        <v>9</v>
      </c>
      <c r="C17" s="33"/>
      <c r="D17" s="33"/>
      <c r="E17" s="33"/>
      <c r="F17" s="33"/>
      <c r="G17" s="33"/>
      <c r="H17" s="44"/>
    </row>
    <row r="18" spans="1:8" s="30" customFormat="1" ht="31.5" x14ac:dyDescent="0.25">
      <c r="A18" s="43">
        <v>3</v>
      </c>
      <c r="B18" s="37" t="s">
        <v>48</v>
      </c>
      <c r="C18" s="35">
        <v>8322</v>
      </c>
      <c r="D18" s="35" t="s">
        <v>12</v>
      </c>
      <c r="E18" s="35">
        <v>12.52</v>
      </c>
      <c r="F18" s="35">
        <v>1</v>
      </c>
      <c r="G18" s="55">
        <f>L11</f>
        <v>2304</v>
      </c>
      <c r="H18" s="45">
        <f t="shared" ref="H18:H32" si="0">F18*G18</f>
        <v>2304</v>
      </c>
    </row>
    <row r="19" spans="1:8" s="30" customFormat="1" ht="31.5" x14ac:dyDescent="0.25">
      <c r="A19" s="43">
        <v>4</v>
      </c>
      <c r="B19" s="37" t="s">
        <v>49</v>
      </c>
      <c r="C19" s="35">
        <v>8322</v>
      </c>
      <c r="D19" s="35" t="s">
        <v>3</v>
      </c>
      <c r="E19" s="35">
        <v>16.059999999999999</v>
      </c>
      <c r="F19" s="35">
        <v>2</v>
      </c>
      <c r="G19" s="55">
        <f>N11</f>
        <v>2956.8</v>
      </c>
      <c r="H19" s="45">
        <f t="shared" si="0"/>
        <v>5913.6</v>
      </c>
    </row>
    <row r="20" spans="1:8" s="30" customFormat="1" ht="31.5" x14ac:dyDescent="0.25">
      <c r="A20" s="43">
        <v>5</v>
      </c>
      <c r="B20" s="37" t="s">
        <v>50</v>
      </c>
      <c r="C20" s="35">
        <v>8321</v>
      </c>
      <c r="D20" s="35" t="s">
        <v>3</v>
      </c>
      <c r="E20" s="35">
        <v>16.059999999999999</v>
      </c>
      <c r="F20" s="35">
        <v>1</v>
      </c>
      <c r="G20" s="55">
        <f>N11</f>
        <v>2956.8</v>
      </c>
      <c r="H20" s="45">
        <f t="shared" si="0"/>
        <v>2956.8</v>
      </c>
    </row>
    <row r="21" spans="1:8" s="30" customFormat="1" ht="31.5" x14ac:dyDescent="0.25">
      <c r="A21" s="43">
        <v>6</v>
      </c>
      <c r="B21" s="34" t="s">
        <v>51</v>
      </c>
      <c r="C21" s="35">
        <v>8321</v>
      </c>
      <c r="D21" s="35" t="s">
        <v>36</v>
      </c>
      <c r="E21" s="35">
        <v>18.77</v>
      </c>
      <c r="F21" s="35">
        <v>1</v>
      </c>
      <c r="G21" s="55">
        <f>O11</f>
        <v>3456</v>
      </c>
      <c r="H21" s="45">
        <f t="shared" si="0"/>
        <v>3456</v>
      </c>
    </row>
    <row r="22" spans="1:8" s="30" customFormat="1" ht="31.5" x14ac:dyDescent="0.25">
      <c r="A22" s="43">
        <v>7</v>
      </c>
      <c r="B22" s="37" t="s">
        <v>52</v>
      </c>
      <c r="C22" s="35">
        <v>8321</v>
      </c>
      <c r="D22" s="35" t="s">
        <v>3</v>
      </c>
      <c r="E22" s="35">
        <v>16.059999999999999</v>
      </c>
      <c r="F22" s="35">
        <v>1</v>
      </c>
      <c r="G22" s="55">
        <f>N11</f>
        <v>2956.8</v>
      </c>
      <c r="H22" s="45">
        <f t="shared" si="0"/>
        <v>2956.8</v>
      </c>
    </row>
    <row r="23" spans="1:8" s="30" customFormat="1" ht="31.5" x14ac:dyDescent="0.25">
      <c r="A23" s="43">
        <v>8</v>
      </c>
      <c r="B23" s="37" t="s">
        <v>53</v>
      </c>
      <c r="C23" s="35">
        <v>8321</v>
      </c>
      <c r="D23" s="35" t="s">
        <v>5</v>
      </c>
      <c r="E23" s="35">
        <v>14.08</v>
      </c>
      <c r="F23" s="35">
        <v>1</v>
      </c>
      <c r="G23" s="55">
        <f>M11</f>
        <v>2592</v>
      </c>
      <c r="H23" s="45">
        <f t="shared" si="0"/>
        <v>2592</v>
      </c>
    </row>
    <row r="24" spans="1:8" s="30" customFormat="1" ht="31.5" x14ac:dyDescent="0.25">
      <c r="A24" s="43">
        <v>9</v>
      </c>
      <c r="B24" s="37" t="s">
        <v>54</v>
      </c>
      <c r="C24" s="35">
        <v>8321</v>
      </c>
      <c r="D24" s="35" t="s">
        <v>5</v>
      </c>
      <c r="E24" s="35">
        <v>14.08</v>
      </c>
      <c r="F24" s="35">
        <v>1</v>
      </c>
      <c r="G24" s="55">
        <f>M11</f>
        <v>2592</v>
      </c>
      <c r="H24" s="45">
        <f t="shared" si="0"/>
        <v>2592</v>
      </c>
    </row>
    <row r="25" spans="1:8" s="30" customFormat="1" ht="31.5" x14ac:dyDescent="0.25">
      <c r="A25" s="43">
        <v>10</v>
      </c>
      <c r="B25" s="37" t="s">
        <v>55</v>
      </c>
      <c r="C25" s="35">
        <v>8322</v>
      </c>
      <c r="D25" s="35" t="s">
        <v>3</v>
      </c>
      <c r="E25" s="35">
        <v>16.059999999999999</v>
      </c>
      <c r="F25" s="35">
        <v>1</v>
      </c>
      <c r="G25" s="55">
        <f>N11</f>
        <v>2956.8</v>
      </c>
      <c r="H25" s="45">
        <f t="shared" si="0"/>
        <v>2956.8</v>
      </c>
    </row>
    <row r="26" spans="1:8" s="30" customFormat="1" ht="31.5" x14ac:dyDescent="0.25">
      <c r="A26" s="43">
        <v>11</v>
      </c>
      <c r="B26" s="37" t="s">
        <v>56</v>
      </c>
      <c r="C26" s="35">
        <v>8322</v>
      </c>
      <c r="D26" s="35" t="s">
        <v>5</v>
      </c>
      <c r="E26" s="35">
        <v>14.08</v>
      </c>
      <c r="F26" s="35">
        <v>1</v>
      </c>
      <c r="G26" s="55">
        <f>M11</f>
        <v>2592</v>
      </c>
      <c r="H26" s="45">
        <f t="shared" si="0"/>
        <v>2592</v>
      </c>
    </row>
    <row r="27" spans="1:8" s="30" customFormat="1" ht="31.5" x14ac:dyDescent="0.25">
      <c r="A27" s="43">
        <v>12</v>
      </c>
      <c r="B27" s="37" t="s">
        <v>57</v>
      </c>
      <c r="C27" s="35">
        <v>8322</v>
      </c>
      <c r="D27" s="35" t="s">
        <v>12</v>
      </c>
      <c r="E27" s="35">
        <v>12.52</v>
      </c>
      <c r="F27" s="35">
        <v>1</v>
      </c>
      <c r="G27" s="55">
        <f>L11</f>
        <v>2304</v>
      </c>
      <c r="H27" s="45">
        <f t="shared" si="0"/>
        <v>2304</v>
      </c>
    </row>
    <row r="28" spans="1:8" s="30" customFormat="1" ht="47.25" x14ac:dyDescent="0.25">
      <c r="A28" s="43">
        <v>13</v>
      </c>
      <c r="B28" s="37" t="s">
        <v>58</v>
      </c>
      <c r="C28" s="35">
        <v>8321</v>
      </c>
      <c r="D28" s="35" t="s">
        <v>5</v>
      </c>
      <c r="E28" s="35">
        <v>14.08</v>
      </c>
      <c r="F28" s="35">
        <v>1</v>
      </c>
      <c r="G28" s="55">
        <f>M11</f>
        <v>2592</v>
      </c>
      <c r="H28" s="45">
        <f t="shared" si="0"/>
        <v>2592</v>
      </c>
    </row>
    <row r="29" spans="1:8" s="30" customFormat="1" ht="31.5" x14ac:dyDescent="0.25">
      <c r="A29" s="43">
        <v>14</v>
      </c>
      <c r="B29" s="37" t="s">
        <v>59</v>
      </c>
      <c r="C29" s="35">
        <v>8322</v>
      </c>
      <c r="D29" s="35" t="s">
        <v>5</v>
      </c>
      <c r="E29" s="35">
        <v>14.08</v>
      </c>
      <c r="F29" s="35">
        <v>1</v>
      </c>
      <c r="G29" s="55">
        <f>M11</f>
        <v>2592</v>
      </c>
      <c r="H29" s="45">
        <f t="shared" si="0"/>
        <v>2592</v>
      </c>
    </row>
    <row r="30" spans="1:8" s="30" customFormat="1" ht="31.5" x14ac:dyDescent="0.25">
      <c r="A30" s="43">
        <v>15</v>
      </c>
      <c r="B30" s="37" t="s">
        <v>60</v>
      </c>
      <c r="C30" s="35">
        <v>8142</v>
      </c>
      <c r="D30" s="35"/>
      <c r="E30" s="35"/>
      <c r="F30" s="35">
        <v>2</v>
      </c>
      <c r="G30" s="55">
        <f>J11</f>
        <v>1920</v>
      </c>
      <c r="H30" s="45">
        <f t="shared" si="0"/>
        <v>3840</v>
      </c>
    </row>
    <row r="31" spans="1:8" s="30" customFormat="1" ht="31.5" x14ac:dyDescent="0.25">
      <c r="A31" s="43">
        <v>16</v>
      </c>
      <c r="B31" s="37" t="s">
        <v>61</v>
      </c>
      <c r="C31" s="35">
        <v>8321</v>
      </c>
      <c r="D31" s="35" t="s">
        <v>5</v>
      </c>
      <c r="E31" s="35">
        <v>14.08</v>
      </c>
      <c r="F31" s="35">
        <v>1</v>
      </c>
      <c r="G31" s="55">
        <f>M11</f>
        <v>2592</v>
      </c>
      <c r="H31" s="45">
        <f t="shared" si="0"/>
        <v>2592</v>
      </c>
    </row>
    <row r="32" spans="1:8" s="30" customFormat="1" ht="15.95" customHeight="1" x14ac:dyDescent="0.25">
      <c r="A32" s="43">
        <v>17</v>
      </c>
      <c r="B32" s="38" t="s">
        <v>73</v>
      </c>
      <c r="C32" s="31">
        <v>3231</v>
      </c>
      <c r="D32" s="31"/>
      <c r="E32" s="31"/>
      <c r="F32" s="39">
        <v>0.5</v>
      </c>
      <c r="G32" s="56">
        <f>J11</f>
        <v>1920</v>
      </c>
      <c r="H32" s="46">
        <f t="shared" si="0"/>
        <v>960</v>
      </c>
    </row>
    <row r="33" spans="1:8" s="30" customFormat="1" ht="15.95" customHeight="1" x14ac:dyDescent="0.25">
      <c r="A33" s="43"/>
      <c r="B33" s="36" t="s">
        <v>7</v>
      </c>
      <c r="C33" s="33"/>
      <c r="D33" s="33"/>
      <c r="E33" s="33"/>
      <c r="F33" s="33">
        <f>SUM(F18:F32)</f>
        <v>16.5</v>
      </c>
      <c r="G33" s="33"/>
      <c r="H33" s="44">
        <f>SUM(H18:H32)</f>
        <v>43200</v>
      </c>
    </row>
    <row r="34" spans="1:8" s="30" customFormat="1" ht="15.95" customHeight="1" x14ac:dyDescent="0.25">
      <c r="A34" s="43"/>
      <c r="B34" s="36" t="s">
        <v>10</v>
      </c>
      <c r="C34" s="33"/>
      <c r="D34" s="33"/>
      <c r="E34" s="33"/>
      <c r="F34" s="33">
        <f>F16+F33</f>
        <v>37.5</v>
      </c>
      <c r="G34" s="33"/>
      <c r="H34" s="44">
        <f>H33+H16</f>
        <v>79740</v>
      </c>
    </row>
    <row r="35" spans="1:8" ht="31.5" x14ac:dyDescent="0.25">
      <c r="A35" s="47"/>
      <c r="B35" s="12" t="s">
        <v>62</v>
      </c>
      <c r="C35" s="18"/>
      <c r="D35" s="18"/>
      <c r="E35" s="18"/>
      <c r="F35" s="18"/>
      <c r="G35" s="18"/>
      <c r="H35" s="48"/>
    </row>
    <row r="36" spans="1:8" s="30" customFormat="1" ht="15.95" customHeight="1" x14ac:dyDescent="0.25">
      <c r="A36" s="43">
        <v>18</v>
      </c>
      <c r="B36" s="34" t="s">
        <v>6</v>
      </c>
      <c r="C36" s="35">
        <v>3113</v>
      </c>
      <c r="D36" s="35" t="s">
        <v>3</v>
      </c>
      <c r="E36" s="35">
        <v>16.059999999999999</v>
      </c>
      <c r="F36" s="35">
        <v>2</v>
      </c>
      <c r="G36" s="55">
        <f>N11</f>
        <v>2956.8</v>
      </c>
      <c r="H36" s="45">
        <f>F36*G36</f>
        <v>5913.6</v>
      </c>
    </row>
    <row r="37" spans="1:8" s="30" customFormat="1" ht="15.95" customHeight="1" x14ac:dyDescent="0.25">
      <c r="A37" s="43">
        <v>19</v>
      </c>
      <c r="B37" s="34" t="s">
        <v>6</v>
      </c>
      <c r="C37" s="35">
        <v>3113</v>
      </c>
      <c r="D37" s="35" t="s">
        <v>5</v>
      </c>
      <c r="E37" s="35">
        <v>14.08</v>
      </c>
      <c r="F37" s="35">
        <v>1</v>
      </c>
      <c r="G37" s="55">
        <f>M11</f>
        <v>2592</v>
      </c>
      <c r="H37" s="45">
        <f>F37*G37</f>
        <v>2592</v>
      </c>
    </row>
    <row r="38" spans="1:8" s="30" customFormat="1" ht="31.5" x14ac:dyDescent="0.25">
      <c r="A38" s="43">
        <v>20</v>
      </c>
      <c r="B38" s="34" t="s">
        <v>63</v>
      </c>
      <c r="C38" s="35">
        <v>8322</v>
      </c>
      <c r="D38" s="35" t="s">
        <v>12</v>
      </c>
      <c r="E38" s="35">
        <v>12.52</v>
      </c>
      <c r="F38" s="35">
        <v>1</v>
      </c>
      <c r="G38" s="55">
        <f>L11</f>
        <v>2304</v>
      </c>
      <c r="H38" s="45">
        <f>F38*G38</f>
        <v>2304</v>
      </c>
    </row>
    <row r="39" spans="1:8" ht="15.75" x14ac:dyDescent="0.25">
      <c r="A39" s="47"/>
      <c r="B39" s="12" t="s">
        <v>10</v>
      </c>
      <c r="C39" s="18"/>
      <c r="D39" s="18"/>
      <c r="E39" s="18"/>
      <c r="F39" s="18">
        <f>F35+F36+F37+F38</f>
        <v>4</v>
      </c>
      <c r="G39" s="18"/>
      <c r="H39" s="48">
        <f>SUM(H35:H38)</f>
        <v>10809.6</v>
      </c>
    </row>
    <row r="40" spans="1:8" ht="31.5" x14ac:dyDescent="0.25">
      <c r="A40" s="47"/>
      <c r="B40" s="12" t="s">
        <v>30</v>
      </c>
      <c r="C40" s="18"/>
      <c r="D40" s="18"/>
      <c r="E40" s="18"/>
      <c r="F40" s="18"/>
      <c r="G40" s="18"/>
      <c r="H40" s="48"/>
    </row>
    <row r="41" spans="1:8" ht="15.75" x14ac:dyDescent="0.25">
      <c r="A41" s="47">
        <v>21</v>
      </c>
      <c r="B41" s="11" t="s">
        <v>66</v>
      </c>
      <c r="C41" s="16">
        <v>6113</v>
      </c>
      <c r="D41" s="16" t="s">
        <v>12</v>
      </c>
      <c r="E41" s="16">
        <v>12.52</v>
      </c>
      <c r="F41" s="16">
        <v>2</v>
      </c>
      <c r="G41" s="71">
        <f>L11</f>
        <v>2304</v>
      </c>
      <c r="H41" s="49">
        <f>F41*G41</f>
        <v>4608</v>
      </c>
    </row>
    <row r="42" spans="1:8" ht="15.75" x14ac:dyDescent="0.25">
      <c r="A42" s="50"/>
      <c r="B42" s="22" t="s">
        <v>10</v>
      </c>
      <c r="C42" s="23"/>
      <c r="D42" s="23"/>
      <c r="E42" s="22"/>
      <c r="F42" s="23">
        <f>F41</f>
        <v>2</v>
      </c>
      <c r="G42" s="23"/>
      <c r="H42" s="48">
        <f>H41</f>
        <v>4608</v>
      </c>
    </row>
    <row r="43" spans="1:8" ht="16.5" thickBot="1" x14ac:dyDescent="0.3">
      <c r="A43" s="51"/>
      <c r="B43" s="52" t="s">
        <v>10</v>
      </c>
      <c r="C43" s="53"/>
      <c r="D43" s="53"/>
      <c r="E43" s="53"/>
      <c r="F43" s="53">
        <f>F42+F39+F34</f>
        <v>43.5</v>
      </c>
      <c r="G43" s="53"/>
      <c r="H43" s="54">
        <f>H42+H39+H34</f>
        <v>95157.6</v>
      </c>
    </row>
    <row r="44" spans="1:8" ht="15.75" x14ac:dyDescent="0.25">
      <c r="A44" s="20"/>
      <c r="B44" s="20"/>
      <c r="C44" s="20"/>
      <c r="D44" s="20"/>
      <c r="E44" s="20"/>
      <c r="F44" s="20"/>
      <c r="G44" s="20"/>
      <c r="H44" s="20"/>
    </row>
    <row r="45" spans="1:8" ht="15.75" x14ac:dyDescent="0.25">
      <c r="A45" s="20"/>
      <c r="B45" s="20"/>
      <c r="C45" s="21"/>
      <c r="D45" s="20"/>
      <c r="E45" s="20"/>
      <c r="F45" s="20"/>
      <c r="G45" s="20"/>
      <c r="H45" s="20"/>
    </row>
    <row r="46" spans="1:8" ht="15.75" x14ac:dyDescent="0.25">
      <c r="A46" s="20"/>
      <c r="B46" s="20" t="s">
        <v>29</v>
      </c>
      <c r="C46" s="20"/>
      <c r="D46" s="20"/>
      <c r="E46" s="20"/>
      <c r="F46" s="20" t="s">
        <v>74</v>
      </c>
      <c r="G46" s="20"/>
      <c r="H46" s="20"/>
    </row>
  </sheetData>
  <mergeCells count="2">
    <mergeCell ref="B9:G9"/>
    <mergeCell ref="B10:G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sqref="A1:F23"/>
    </sheetView>
  </sheetViews>
  <sheetFormatPr defaultRowHeight="15" x14ac:dyDescent="0.25"/>
  <cols>
    <col min="1" max="1" width="10" customWidth="1"/>
    <col min="2" max="2" width="33.140625" customWidth="1"/>
    <col min="3" max="3" width="11.85546875" customWidth="1"/>
    <col min="4" max="4" width="9.7109375" customWidth="1"/>
    <col min="5" max="6" width="15.7109375" customWidth="1"/>
  </cols>
  <sheetData>
    <row r="1" spans="1:13" ht="15.75" x14ac:dyDescent="0.25">
      <c r="A1" s="7" t="s">
        <v>17</v>
      </c>
      <c r="B1" s="7"/>
      <c r="C1" s="7"/>
      <c r="D1" s="7"/>
      <c r="E1" s="7" t="s">
        <v>19</v>
      </c>
      <c r="F1" s="7"/>
      <c r="G1" s="7"/>
      <c r="H1" s="7"/>
    </row>
    <row r="2" spans="1:13" ht="15.75" x14ac:dyDescent="0.25">
      <c r="A2" s="7" t="s">
        <v>18</v>
      </c>
      <c r="B2" s="7"/>
      <c r="C2" s="7"/>
      <c r="D2" s="7"/>
      <c r="E2" s="7" t="s">
        <v>37</v>
      </c>
      <c r="F2" s="7"/>
      <c r="G2" s="7"/>
      <c r="H2" s="7"/>
    </row>
    <row r="3" spans="1:13" ht="15.75" x14ac:dyDescent="0.25">
      <c r="A3" s="7" t="s">
        <v>90</v>
      </c>
      <c r="C3" s="7"/>
      <c r="D3" s="7"/>
      <c r="E3" s="7" t="s">
        <v>20</v>
      </c>
      <c r="F3" s="7"/>
      <c r="G3" s="7"/>
      <c r="H3" s="7"/>
    </row>
    <row r="4" spans="1:13" ht="15.75" x14ac:dyDescent="0.25">
      <c r="A4" s="7"/>
      <c r="B4" s="7"/>
      <c r="C4" s="7"/>
      <c r="D4" s="7"/>
      <c r="E4" s="7"/>
      <c r="F4" s="7" t="s">
        <v>38</v>
      </c>
      <c r="G4" s="7"/>
      <c r="H4" s="7"/>
    </row>
    <row r="5" spans="1:13" ht="15.75" x14ac:dyDescent="0.25">
      <c r="A5" s="7"/>
      <c r="B5" s="7"/>
      <c r="C5" s="7"/>
      <c r="D5" s="7"/>
      <c r="E5" s="7"/>
      <c r="F5" s="7"/>
      <c r="G5" s="7"/>
      <c r="H5" s="7"/>
    </row>
    <row r="6" spans="1:13" ht="15.75" x14ac:dyDescent="0.25">
      <c r="E6" s="7" t="s">
        <v>88</v>
      </c>
      <c r="F6" s="7"/>
      <c r="H6" t="s">
        <v>32</v>
      </c>
      <c r="J6">
        <v>1600</v>
      </c>
      <c r="K6" t="s">
        <v>33</v>
      </c>
    </row>
    <row r="7" spans="1:13" ht="15.75" x14ac:dyDescent="0.25">
      <c r="E7" s="6"/>
      <c r="F7" s="7"/>
    </row>
    <row r="8" spans="1:13" ht="15.75" x14ac:dyDescent="0.25">
      <c r="F8" s="7"/>
      <c r="H8" s="25" t="s">
        <v>31</v>
      </c>
      <c r="I8" s="25" t="s">
        <v>4</v>
      </c>
      <c r="J8" s="25" t="s">
        <v>8</v>
      </c>
      <c r="K8" s="24" t="s">
        <v>2</v>
      </c>
      <c r="L8" s="26" t="s">
        <v>3</v>
      </c>
      <c r="M8" s="25" t="s">
        <v>11</v>
      </c>
    </row>
    <row r="9" spans="1:13" ht="18.75" x14ac:dyDescent="0.25">
      <c r="A9" s="192" t="s">
        <v>16</v>
      </c>
      <c r="B9" s="192"/>
      <c r="C9" s="192"/>
      <c r="D9" s="192"/>
      <c r="E9" s="192"/>
      <c r="F9" s="192"/>
      <c r="H9" s="27">
        <v>1</v>
      </c>
      <c r="I9" s="27">
        <v>1.08</v>
      </c>
      <c r="J9" s="27">
        <v>1.2</v>
      </c>
      <c r="K9" s="27">
        <v>1.35</v>
      </c>
      <c r="L9" s="27">
        <v>1.54</v>
      </c>
      <c r="M9" s="27">
        <v>1.8</v>
      </c>
    </row>
    <row r="10" spans="1:13" ht="18.75" x14ac:dyDescent="0.25">
      <c r="A10" s="192" t="s">
        <v>76</v>
      </c>
      <c r="B10" s="192"/>
      <c r="C10" s="192"/>
      <c r="D10" s="192"/>
      <c r="E10" s="192"/>
      <c r="F10" s="192"/>
      <c r="G10">
        <v>166.9</v>
      </c>
      <c r="H10" s="28">
        <v>10.43</v>
      </c>
      <c r="I10" s="28">
        <f>H10*I9</f>
        <v>11.2644</v>
      </c>
      <c r="J10" s="28">
        <f>H10*J9</f>
        <v>12.516</v>
      </c>
      <c r="K10" s="28">
        <f>H10*K9</f>
        <v>14.080500000000001</v>
      </c>
      <c r="L10" s="28">
        <f>H10*L9</f>
        <v>16.062200000000001</v>
      </c>
      <c r="M10" s="28">
        <f>H10*M9</f>
        <v>18.774000000000001</v>
      </c>
    </row>
    <row r="11" spans="1:13" ht="15.75" thickBot="1" x14ac:dyDescent="0.3">
      <c r="E11" s="6" t="s">
        <v>89</v>
      </c>
      <c r="H11" s="29">
        <f>J6*1.2</f>
        <v>1920</v>
      </c>
      <c r="I11" s="29">
        <f>H11*I9</f>
        <v>2073.6000000000004</v>
      </c>
      <c r="J11" s="29">
        <f>H11*J9</f>
        <v>2304</v>
      </c>
      <c r="K11" s="29">
        <f>H11*K9</f>
        <v>2592</v>
      </c>
      <c r="L11" s="29">
        <f>H11*L9</f>
        <v>2956.8</v>
      </c>
      <c r="M11" s="29">
        <f>H11*M9</f>
        <v>3456</v>
      </c>
    </row>
    <row r="12" spans="1:13" ht="30" customHeight="1" x14ac:dyDescent="0.25">
      <c r="A12" s="200" t="s">
        <v>87</v>
      </c>
      <c r="B12" s="193" t="s">
        <v>21</v>
      </c>
      <c r="C12" s="197" t="s">
        <v>43</v>
      </c>
      <c r="D12" s="193" t="s">
        <v>1</v>
      </c>
      <c r="E12" s="199" t="s">
        <v>26</v>
      </c>
      <c r="F12" s="195" t="s">
        <v>22</v>
      </c>
    </row>
    <row r="13" spans="1:13" ht="30" customHeight="1" x14ac:dyDescent="0.25">
      <c r="A13" s="201"/>
      <c r="B13" s="194"/>
      <c r="C13" s="198"/>
      <c r="D13" s="194"/>
      <c r="E13" s="198"/>
      <c r="F13" s="196"/>
    </row>
    <row r="14" spans="1:13" ht="15.95" customHeight="1" x14ac:dyDescent="0.3">
      <c r="A14" s="61">
        <v>1</v>
      </c>
      <c r="B14" s="57">
        <v>2</v>
      </c>
      <c r="C14" s="58"/>
      <c r="D14" s="57">
        <v>3</v>
      </c>
      <c r="E14" s="57">
        <v>4</v>
      </c>
      <c r="F14" s="62">
        <v>5</v>
      </c>
    </row>
    <row r="15" spans="1:13" ht="15.95" customHeight="1" x14ac:dyDescent="0.3">
      <c r="A15" s="61"/>
      <c r="B15" s="59" t="s">
        <v>23</v>
      </c>
      <c r="C15" s="58"/>
      <c r="D15" s="57"/>
      <c r="E15" s="57"/>
      <c r="F15" s="62"/>
    </row>
    <row r="16" spans="1:13" ht="15.95" customHeight="1" x14ac:dyDescent="0.3">
      <c r="A16" s="61"/>
      <c r="B16" s="59" t="s">
        <v>75</v>
      </c>
      <c r="C16" s="58"/>
      <c r="D16" s="57"/>
      <c r="E16" s="57"/>
      <c r="F16" s="62"/>
    </row>
    <row r="17" spans="1:8" s="30" customFormat="1" ht="15.95" customHeight="1" x14ac:dyDescent="0.25">
      <c r="A17" s="61" t="s">
        <v>35</v>
      </c>
      <c r="B17" s="60" t="s">
        <v>24</v>
      </c>
      <c r="C17" s="68">
        <v>7136</v>
      </c>
      <c r="D17" s="57">
        <v>1</v>
      </c>
      <c r="E17" s="69">
        <f>J11</f>
        <v>2304</v>
      </c>
      <c r="F17" s="62">
        <f t="shared" ref="F17" si="0">D17*E17</f>
        <v>2304</v>
      </c>
    </row>
    <row r="18" spans="1:8" ht="18.75" customHeight="1" thickBot="1" x14ac:dyDescent="0.3">
      <c r="A18" s="63"/>
      <c r="B18" s="64" t="s">
        <v>15</v>
      </c>
      <c r="C18" s="65"/>
      <c r="D18" s="66">
        <f>SUM(D16:D17)</f>
        <v>1</v>
      </c>
      <c r="E18" s="66"/>
      <c r="F18" s="67">
        <f>SUM(F16:F17)</f>
        <v>2304</v>
      </c>
    </row>
    <row r="20" spans="1:8" ht="18.75" x14ac:dyDescent="0.3">
      <c r="A20" s="2"/>
      <c r="D20" s="8" t="s">
        <v>25</v>
      </c>
      <c r="E20" s="2"/>
    </row>
    <row r="22" spans="1:8" ht="15.75" x14ac:dyDescent="0.25">
      <c r="A22" s="20" t="s">
        <v>29</v>
      </c>
      <c r="B22" s="20"/>
      <c r="C22" s="20"/>
      <c r="D22" s="20"/>
      <c r="E22" s="20"/>
      <c r="F22" s="20" t="s">
        <v>74</v>
      </c>
      <c r="G22" s="20"/>
      <c r="H22" s="20"/>
    </row>
  </sheetData>
  <mergeCells count="8">
    <mergeCell ref="B12:B13"/>
    <mergeCell ref="D12:D13"/>
    <mergeCell ref="F12:F13"/>
    <mergeCell ref="A9:F9"/>
    <mergeCell ref="A10:F10"/>
    <mergeCell ref="C12:C13"/>
    <mergeCell ref="E12:E13"/>
    <mergeCell ref="A12:A13"/>
  </mergeCells>
  <pageMargins left="0.7" right="0.7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4" sqref="A4:F32"/>
    </sheetView>
  </sheetViews>
  <sheetFormatPr defaultRowHeight="15" x14ac:dyDescent="0.25"/>
  <cols>
    <col min="2" max="2" width="33.140625" customWidth="1"/>
    <col min="3" max="3" width="11.85546875" customWidth="1"/>
    <col min="5" max="6" width="15.7109375" customWidth="1"/>
  </cols>
  <sheetData>
    <row r="1" spans="1:13" ht="15.75" x14ac:dyDescent="0.25">
      <c r="A1" s="7" t="s">
        <v>17</v>
      </c>
      <c r="B1" s="7"/>
      <c r="C1" s="7"/>
      <c r="D1" s="7"/>
      <c r="E1" s="7" t="s">
        <v>19</v>
      </c>
      <c r="F1" s="7"/>
      <c r="G1" s="7"/>
      <c r="K1" s="7"/>
      <c r="L1" s="7"/>
    </row>
    <row r="2" spans="1:13" ht="15.75" x14ac:dyDescent="0.25">
      <c r="A2" s="7" t="s">
        <v>18</v>
      </c>
      <c r="B2" s="7"/>
      <c r="C2" s="7"/>
      <c r="D2" s="7"/>
      <c r="E2" s="7" t="s">
        <v>37</v>
      </c>
      <c r="F2" s="7"/>
      <c r="G2" s="7"/>
      <c r="K2" s="7"/>
      <c r="L2" s="7"/>
    </row>
    <row r="3" spans="1:13" ht="15.75" x14ac:dyDescent="0.25">
      <c r="A3" s="7" t="s">
        <v>90</v>
      </c>
      <c r="C3" s="7"/>
      <c r="D3" s="7"/>
      <c r="E3" s="7" t="s">
        <v>20</v>
      </c>
      <c r="F3" s="7"/>
      <c r="G3" s="7"/>
      <c r="K3" s="7"/>
      <c r="L3" s="7"/>
    </row>
    <row r="4" spans="1:13" ht="15.75" x14ac:dyDescent="0.25">
      <c r="A4" s="7"/>
      <c r="B4" s="7"/>
      <c r="C4" s="7"/>
      <c r="D4" s="7"/>
      <c r="E4" s="7"/>
      <c r="F4" s="7" t="s">
        <v>38</v>
      </c>
      <c r="G4" s="7"/>
      <c r="K4" s="7"/>
      <c r="L4" s="7"/>
    </row>
    <row r="5" spans="1:13" ht="15.75" x14ac:dyDescent="0.25">
      <c r="A5" s="7"/>
      <c r="B5" s="7"/>
      <c r="C5" s="7"/>
      <c r="D5" s="7"/>
      <c r="E5" s="7"/>
      <c r="F5" s="7"/>
      <c r="G5" s="7"/>
      <c r="K5" s="7"/>
      <c r="L5" s="7"/>
    </row>
    <row r="6" spans="1:13" ht="15.75" x14ac:dyDescent="0.25">
      <c r="E6" s="7" t="s">
        <v>88</v>
      </c>
      <c r="F6" s="7"/>
      <c r="H6" t="s">
        <v>32</v>
      </c>
      <c r="J6">
        <v>1600</v>
      </c>
      <c r="K6" t="s">
        <v>33</v>
      </c>
    </row>
    <row r="7" spans="1:13" ht="15.75" x14ac:dyDescent="0.25">
      <c r="E7" s="6"/>
      <c r="F7" s="7"/>
    </row>
    <row r="8" spans="1:13" ht="15.75" x14ac:dyDescent="0.25">
      <c r="E8" s="7"/>
      <c r="H8" s="25" t="s">
        <v>31</v>
      </c>
      <c r="I8" s="25" t="s">
        <v>4</v>
      </c>
      <c r="J8" s="25" t="s">
        <v>8</v>
      </c>
      <c r="K8" s="24" t="s">
        <v>2</v>
      </c>
      <c r="L8" s="26" t="s">
        <v>3</v>
      </c>
      <c r="M8" s="25" t="s">
        <v>11</v>
      </c>
    </row>
    <row r="9" spans="1:13" ht="18.75" x14ac:dyDescent="0.25">
      <c r="A9" s="192" t="s">
        <v>16</v>
      </c>
      <c r="B9" s="192"/>
      <c r="C9" s="192"/>
      <c r="D9" s="192"/>
      <c r="E9" s="192"/>
      <c r="F9" s="192"/>
      <c r="H9" s="27">
        <v>1</v>
      </c>
      <c r="I9" s="27">
        <v>1.08</v>
      </c>
      <c r="J9" s="27">
        <v>1.2</v>
      </c>
      <c r="K9" s="27">
        <v>1.35</v>
      </c>
      <c r="L9" s="27">
        <v>1.54</v>
      </c>
      <c r="M9" s="27">
        <v>1.8</v>
      </c>
    </row>
    <row r="10" spans="1:13" ht="18.75" x14ac:dyDescent="0.25">
      <c r="A10" s="192" t="s">
        <v>76</v>
      </c>
      <c r="B10" s="192"/>
      <c r="C10" s="192"/>
      <c r="D10" s="192"/>
      <c r="E10" s="192"/>
      <c r="F10" s="192"/>
      <c r="G10">
        <v>166.9</v>
      </c>
      <c r="H10" s="28">
        <v>10.43</v>
      </c>
      <c r="I10" s="28">
        <f>H10*I9</f>
        <v>11.2644</v>
      </c>
      <c r="J10" s="28">
        <f>H10*J9</f>
        <v>12.516</v>
      </c>
      <c r="K10" s="28">
        <f>H10*K9</f>
        <v>14.080500000000001</v>
      </c>
      <c r="L10" s="28">
        <f>H10*L9</f>
        <v>16.062200000000001</v>
      </c>
      <c r="M10" s="28">
        <f>H10*M9</f>
        <v>18.774000000000001</v>
      </c>
    </row>
    <row r="11" spans="1:13" ht="15.75" thickBot="1" x14ac:dyDescent="0.3">
      <c r="E11" s="6" t="s">
        <v>116</v>
      </c>
      <c r="H11" s="29">
        <f>J6*1.2</f>
        <v>1920</v>
      </c>
      <c r="I11" s="29">
        <f>H11*I9</f>
        <v>2073.6000000000004</v>
      </c>
      <c r="J11" s="29">
        <f>H11*J9</f>
        <v>2304</v>
      </c>
      <c r="K11" s="29">
        <f>H11*K9</f>
        <v>2592</v>
      </c>
      <c r="L11" s="29">
        <f>H11*L9</f>
        <v>2956.8</v>
      </c>
      <c r="M11" s="29">
        <f>H11*M9</f>
        <v>3456</v>
      </c>
    </row>
    <row r="12" spans="1:13" ht="30" customHeight="1" x14ac:dyDescent="0.25">
      <c r="A12" s="200" t="s">
        <v>87</v>
      </c>
      <c r="B12" s="193" t="s">
        <v>21</v>
      </c>
      <c r="C12" s="197" t="s">
        <v>43</v>
      </c>
      <c r="D12" s="193" t="s">
        <v>1</v>
      </c>
      <c r="E12" s="199" t="s">
        <v>26</v>
      </c>
      <c r="F12" s="195" t="s">
        <v>22</v>
      </c>
    </row>
    <row r="13" spans="1:13" ht="30" customHeight="1" x14ac:dyDescent="0.25">
      <c r="A13" s="201"/>
      <c r="B13" s="194"/>
      <c r="C13" s="198"/>
      <c r="D13" s="194"/>
      <c r="E13" s="198"/>
      <c r="F13" s="196"/>
    </row>
    <row r="14" spans="1:13" ht="18.75" x14ac:dyDescent="0.25">
      <c r="A14" s="61">
        <v>1</v>
      </c>
      <c r="B14" s="57">
        <v>2</v>
      </c>
      <c r="C14" s="57">
        <v>3</v>
      </c>
      <c r="D14" s="57">
        <v>3</v>
      </c>
      <c r="E14" s="57">
        <v>4</v>
      </c>
      <c r="F14" s="62">
        <v>5</v>
      </c>
    </row>
    <row r="15" spans="1:13" ht="36.75" customHeight="1" x14ac:dyDescent="0.25">
      <c r="A15" s="61"/>
      <c r="B15" s="70" t="s">
        <v>77</v>
      </c>
      <c r="C15" s="57"/>
      <c r="D15" s="57"/>
      <c r="E15" s="57"/>
      <c r="F15" s="62"/>
    </row>
    <row r="16" spans="1:13" ht="18" customHeight="1" x14ac:dyDescent="0.25">
      <c r="A16" s="61" t="s">
        <v>34</v>
      </c>
      <c r="B16" s="60" t="s">
        <v>78</v>
      </c>
      <c r="C16" s="57" t="s">
        <v>67</v>
      </c>
      <c r="D16" s="57">
        <v>1</v>
      </c>
      <c r="E16" s="57">
        <f>H11*2.6</f>
        <v>4992</v>
      </c>
      <c r="F16" s="62">
        <f>D16*E16</f>
        <v>4992</v>
      </c>
    </row>
    <row r="17" spans="1:7" ht="22.5" customHeight="1" x14ac:dyDescent="0.25">
      <c r="A17" s="61"/>
      <c r="B17" s="70" t="s">
        <v>79</v>
      </c>
      <c r="C17" s="57"/>
      <c r="D17" s="57"/>
      <c r="E17" s="57"/>
      <c r="F17" s="62"/>
    </row>
    <row r="18" spans="1:7" ht="16.5" customHeight="1" x14ac:dyDescent="0.25">
      <c r="A18" s="61" t="s">
        <v>80</v>
      </c>
      <c r="B18" s="60" t="s">
        <v>78</v>
      </c>
      <c r="C18" s="57" t="s">
        <v>67</v>
      </c>
      <c r="D18" s="57">
        <v>1</v>
      </c>
      <c r="E18" s="57">
        <f>H11*2.6</f>
        <v>4992</v>
      </c>
      <c r="F18" s="62">
        <f>D18*E18</f>
        <v>4992</v>
      </c>
    </row>
    <row r="19" spans="1:7" ht="20.25" customHeight="1" x14ac:dyDescent="0.25">
      <c r="A19" s="61"/>
      <c r="B19" s="70" t="s">
        <v>81</v>
      </c>
      <c r="C19" s="57"/>
      <c r="D19" s="57"/>
      <c r="E19" s="57"/>
      <c r="F19" s="62"/>
    </row>
    <row r="20" spans="1:7" ht="17.25" customHeight="1" x14ac:dyDescent="0.25">
      <c r="A20" s="61" t="s">
        <v>82</v>
      </c>
      <c r="B20" s="60" t="s">
        <v>64</v>
      </c>
      <c r="C20" s="57" t="s">
        <v>65</v>
      </c>
      <c r="D20" s="57">
        <v>1</v>
      </c>
      <c r="E20" s="57">
        <f>H11*1.8</f>
        <v>3456</v>
      </c>
      <c r="F20" s="62">
        <f>D20*E20</f>
        <v>3456</v>
      </c>
    </row>
    <row r="21" spans="1:7" ht="19.5" customHeight="1" thickBot="1" x14ac:dyDescent="0.3">
      <c r="A21" s="63"/>
      <c r="B21" s="64" t="s">
        <v>15</v>
      </c>
      <c r="C21" s="66"/>
      <c r="D21" s="66">
        <f>SUM(D15:D20)</f>
        <v>3</v>
      </c>
      <c r="E21" s="66"/>
      <c r="F21" s="67">
        <f>SUM(F15:F20)</f>
        <v>13440</v>
      </c>
    </row>
    <row r="22" spans="1:7" x14ac:dyDescent="0.25">
      <c r="A22" s="9"/>
    </row>
    <row r="23" spans="1:7" ht="15.75" x14ac:dyDescent="0.25">
      <c r="A23" s="20" t="s">
        <v>29</v>
      </c>
      <c r="B23" s="20"/>
      <c r="C23" s="20"/>
      <c r="D23" s="20"/>
      <c r="E23" s="20"/>
      <c r="F23" s="20" t="s">
        <v>74</v>
      </c>
      <c r="G23" s="20"/>
    </row>
  </sheetData>
  <mergeCells count="8">
    <mergeCell ref="A9:F9"/>
    <mergeCell ref="A10:F10"/>
    <mergeCell ref="B12:B13"/>
    <mergeCell ref="C12:C13"/>
    <mergeCell ref="F12:F13"/>
    <mergeCell ref="D12:D13"/>
    <mergeCell ref="A12:A13"/>
    <mergeCell ref="E12:E13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tabSelected="1" workbookViewId="0">
      <selection activeCell="J55" sqref="A1:J55"/>
    </sheetView>
  </sheetViews>
  <sheetFormatPr defaultRowHeight="15" x14ac:dyDescent="0.25"/>
  <cols>
    <col min="1" max="1" width="6.7109375" style="9" customWidth="1"/>
    <col min="2" max="2" width="22.85546875" style="97" customWidth="1"/>
    <col min="3" max="3" width="17" style="97" hidden="1" customWidth="1"/>
    <col min="4" max="4" width="27.140625" style="97" customWidth="1"/>
    <col min="5" max="5" width="7" customWidth="1"/>
    <col min="6" max="6" width="5.7109375" customWidth="1"/>
    <col min="7" max="7" width="9.140625" customWidth="1"/>
    <col min="8" max="8" width="6.140625" customWidth="1"/>
    <col min="9" max="9" width="6.28515625" customWidth="1"/>
    <col min="10" max="10" width="8.85546875" customWidth="1"/>
    <col min="11" max="11" width="10" style="166" customWidth="1"/>
    <col min="12" max="16" width="14.140625" style="166" customWidth="1"/>
    <col min="17" max="17" width="9.140625" style="166" hidden="1" customWidth="1"/>
    <col min="18" max="18" width="7.42578125" style="166" customWidth="1"/>
    <col min="19" max="19" width="6.140625" style="166" customWidth="1"/>
    <col min="20" max="21" width="6.28515625" style="166" customWidth="1"/>
    <col min="22" max="22" width="5.7109375" style="166" customWidth="1"/>
    <col min="23" max="23" width="6" style="166" customWidth="1"/>
  </cols>
  <sheetData>
    <row r="1" spans="1:23" x14ac:dyDescent="0.25">
      <c r="E1" t="s">
        <v>137</v>
      </c>
      <c r="G1" s="151"/>
      <c r="H1" s="151"/>
      <c r="I1" s="151"/>
      <c r="J1" s="151"/>
      <c r="K1" s="116"/>
    </row>
    <row r="2" spans="1:23" ht="18.75" customHeight="1" x14ac:dyDescent="0.3">
      <c r="A2" s="203" t="s">
        <v>117</v>
      </c>
      <c r="B2" s="203"/>
      <c r="C2" s="203"/>
      <c r="D2" s="203"/>
      <c r="E2" s="203"/>
      <c r="F2" s="203"/>
      <c r="G2" s="203"/>
      <c r="H2" s="203"/>
      <c r="I2" s="203"/>
      <c r="J2" s="203"/>
      <c r="K2" s="167"/>
      <c r="L2" s="167"/>
      <c r="M2" s="167"/>
      <c r="N2" s="167"/>
      <c r="O2" s="167"/>
      <c r="P2" s="167"/>
    </row>
    <row r="3" spans="1:23" ht="18.75" x14ac:dyDescent="0.3">
      <c r="A3" s="202" t="s">
        <v>92</v>
      </c>
      <c r="B3" s="202"/>
      <c r="C3" s="202"/>
      <c r="D3" s="202"/>
      <c r="E3" s="202"/>
      <c r="F3" s="202"/>
      <c r="G3" s="202"/>
      <c r="H3" s="202"/>
      <c r="I3" s="202"/>
      <c r="J3" s="202"/>
      <c r="K3" s="152"/>
      <c r="L3" s="152"/>
      <c r="M3" s="152"/>
      <c r="N3" s="152"/>
      <c r="O3" s="152"/>
      <c r="P3" s="152"/>
    </row>
    <row r="4" spans="1:23" ht="1.5" customHeight="1" thickBot="1" x14ac:dyDescent="0.3">
      <c r="A4" s="102"/>
      <c r="B4" s="102"/>
      <c r="C4" s="102"/>
      <c r="D4" s="102"/>
      <c r="E4" s="102"/>
      <c r="G4" s="102"/>
      <c r="H4" s="6"/>
      <c r="J4" s="102"/>
      <c r="K4" s="116"/>
      <c r="L4" s="116"/>
      <c r="M4" s="116"/>
      <c r="N4" s="116"/>
      <c r="O4" s="116"/>
      <c r="P4" s="116"/>
      <c r="R4" s="168"/>
      <c r="S4" s="168"/>
      <c r="T4" s="168"/>
      <c r="U4" s="169"/>
      <c r="V4" s="168"/>
      <c r="W4" s="168"/>
    </row>
    <row r="5" spans="1:23" s="99" customFormat="1" ht="77.25" customHeight="1" thickBot="1" x14ac:dyDescent="0.3">
      <c r="A5" s="117" t="s">
        <v>41</v>
      </c>
      <c r="B5" s="118" t="s">
        <v>42</v>
      </c>
      <c r="C5" s="146"/>
      <c r="D5" s="119" t="s">
        <v>103</v>
      </c>
      <c r="E5" s="119" t="s">
        <v>43</v>
      </c>
      <c r="F5" s="120" t="s">
        <v>0</v>
      </c>
      <c r="G5" s="119" t="s">
        <v>84</v>
      </c>
      <c r="H5" s="120" t="s">
        <v>102</v>
      </c>
      <c r="I5" s="120" t="s">
        <v>26</v>
      </c>
      <c r="J5" s="153" t="s">
        <v>96</v>
      </c>
      <c r="K5" s="170"/>
      <c r="L5" s="171"/>
      <c r="M5" s="170"/>
      <c r="N5" s="170"/>
      <c r="O5" s="170"/>
      <c r="P5" s="171"/>
      <c r="Q5" s="166"/>
      <c r="R5" s="172"/>
      <c r="S5" s="172"/>
      <c r="T5" s="172"/>
      <c r="U5" s="172"/>
      <c r="V5" s="172"/>
      <c r="W5" s="172"/>
    </row>
    <row r="6" spans="1:23" ht="15.75" x14ac:dyDescent="0.25">
      <c r="A6" s="75"/>
      <c r="B6" s="73" t="s">
        <v>14</v>
      </c>
      <c r="C6" s="73"/>
      <c r="D6" s="73"/>
      <c r="E6" s="74"/>
      <c r="F6" s="74"/>
      <c r="G6" s="74"/>
      <c r="H6" s="74"/>
      <c r="I6" s="74"/>
      <c r="J6" s="154"/>
      <c r="K6" s="173"/>
      <c r="L6" s="173"/>
      <c r="M6" s="173"/>
      <c r="N6" s="173"/>
      <c r="O6" s="173"/>
      <c r="P6" s="173"/>
      <c r="R6" s="174"/>
      <c r="S6" s="174"/>
      <c r="T6" s="174"/>
      <c r="U6" s="174"/>
      <c r="V6" s="174"/>
      <c r="W6" s="174"/>
    </row>
    <row r="7" spans="1:23" ht="15.75" customHeight="1" x14ac:dyDescent="0.25">
      <c r="A7" s="43">
        <v>1</v>
      </c>
      <c r="B7" s="13" t="s">
        <v>47</v>
      </c>
      <c r="C7" s="13"/>
      <c r="D7" s="13"/>
      <c r="E7" s="35">
        <v>9161</v>
      </c>
      <c r="F7" s="35"/>
      <c r="G7" s="35"/>
      <c r="H7" s="35">
        <v>13</v>
      </c>
      <c r="I7" s="55">
        <v>3110</v>
      </c>
      <c r="J7" s="155">
        <f>H7*I7</f>
        <v>40430</v>
      </c>
      <c r="K7" s="175"/>
      <c r="L7" s="175"/>
      <c r="M7" s="175"/>
      <c r="N7" s="175"/>
      <c r="O7" s="175"/>
      <c r="P7" s="175"/>
      <c r="R7" s="176"/>
      <c r="S7" s="176"/>
      <c r="T7" s="176"/>
      <c r="U7" s="176"/>
      <c r="V7" s="176"/>
      <c r="W7" s="176"/>
    </row>
    <row r="8" spans="1:23" ht="15.75" x14ac:dyDescent="0.25">
      <c r="A8" s="43">
        <v>2</v>
      </c>
      <c r="B8" s="13" t="s">
        <v>13</v>
      </c>
      <c r="C8" s="13"/>
      <c r="D8" s="13"/>
      <c r="E8" s="35">
        <v>9162</v>
      </c>
      <c r="F8" s="35"/>
      <c r="G8" s="35"/>
      <c r="H8" s="35">
        <v>15</v>
      </c>
      <c r="I8" s="55">
        <v>3110</v>
      </c>
      <c r="J8" s="155">
        <f>H8*I8</f>
        <v>46650</v>
      </c>
      <c r="K8" s="175"/>
      <c r="L8" s="175"/>
      <c r="M8" s="175"/>
      <c r="N8" s="175"/>
      <c r="O8" s="175"/>
      <c r="P8" s="175"/>
    </row>
    <row r="9" spans="1:23" ht="15.75" x14ac:dyDescent="0.25">
      <c r="A9" s="43"/>
      <c r="B9" s="12" t="s">
        <v>7</v>
      </c>
      <c r="C9" s="12"/>
      <c r="D9" s="12"/>
      <c r="E9" s="33"/>
      <c r="F9" s="33"/>
      <c r="G9" s="33"/>
      <c r="H9" s="33">
        <f>H7+H8</f>
        <v>28</v>
      </c>
      <c r="I9" s="33"/>
      <c r="J9" s="156">
        <f>J7+J8</f>
        <v>87080</v>
      </c>
      <c r="K9" s="177"/>
      <c r="L9" s="177"/>
      <c r="M9" s="177"/>
      <c r="N9" s="177"/>
      <c r="O9" s="177"/>
      <c r="P9" s="178"/>
    </row>
    <row r="10" spans="1:23" ht="15.75" x14ac:dyDescent="0.25">
      <c r="A10" s="43"/>
      <c r="B10" s="14" t="s">
        <v>9</v>
      </c>
      <c r="C10" s="14"/>
      <c r="D10" s="14"/>
      <c r="E10" s="33"/>
      <c r="F10" s="33"/>
      <c r="G10" s="33"/>
      <c r="H10" s="33"/>
      <c r="I10" s="33"/>
      <c r="J10" s="156"/>
      <c r="K10" s="177"/>
      <c r="L10" s="177"/>
      <c r="M10" s="177"/>
      <c r="N10" s="177"/>
      <c r="O10" s="177"/>
      <c r="P10" s="177"/>
    </row>
    <row r="11" spans="1:23" ht="15.75" x14ac:dyDescent="0.25">
      <c r="A11" s="43">
        <v>3</v>
      </c>
      <c r="B11" s="13" t="s">
        <v>98</v>
      </c>
      <c r="C11" s="13" t="s">
        <v>122</v>
      </c>
      <c r="D11" s="13" t="s">
        <v>104</v>
      </c>
      <c r="E11" s="35">
        <v>8321</v>
      </c>
      <c r="F11" s="35" t="s">
        <v>36</v>
      </c>
      <c r="G11" s="142">
        <v>28.19</v>
      </c>
      <c r="H11" s="35">
        <v>1</v>
      </c>
      <c r="I11" s="55">
        <v>4666</v>
      </c>
      <c r="J11" s="155">
        <f>H11*I11</f>
        <v>4666</v>
      </c>
      <c r="K11" s="179"/>
      <c r="L11" s="175"/>
      <c r="M11" s="175"/>
      <c r="N11" s="175"/>
      <c r="O11" s="175"/>
      <c r="P11" s="179"/>
    </row>
    <row r="12" spans="1:23" s="30" customFormat="1" ht="17.25" customHeight="1" x14ac:dyDescent="0.25">
      <c r="A12" s="135">
        <v>4</v>
      </c>
      <c r="B12" s="145" t="s">
        <v>98</v>
      </c>
      <c r="C12" s="145" t="s">
        <v>131</v>
      </c>
      <c r="D12" s="145" t="s">
        <v>99</v>
      </c>
      <c r="E12" s="39">
        <v>8334</v>
      </c>
      <c r="F12" s="39" t="s">
        <v>36</v>
      </c>
      <c r="G12" s="142">
        <v>28.19</v>
      </c>
      <c r="H12" s="39">
        <v>1</v>
      </c>
      <c r="I12" s="55">
        <v>4666</v>
      </c>
      <c r="J12" s="155">
        <f t="shared" ref="J12:J30" si="0">H12*I12</f>
        <v>4666</v>
      </c>
      <c r="K12" s="179"/>
      <c r="L12" s="175"/>
      <c r="M12" s="175"/>
      <c r="N12" s="175"/>
      <c r="O12" s="175"/>
      <c r="P12" s="179"/>
      <c r="Q12" s="180"/>
      <c r="R12" s="180"/>
      <c r="S12" s="180"/>
      <c r="T12" s="180"/>
      <c r="U12" s="180"/>
      <c r="V12" s="180"/>
      <c r="W12" s="180"/>
    </row>
    <row r="13" spans="1:23" s="30" customFormat="1" ht="15.75" customHeight="1" x14ac:dyDescent="0.25">
      <c r="A13" s="43">
        <v>5</v>
      </c>
      <c r="B13" s="15" t="s">
        <v>98</v>
      </c>
      <c r="C13" s="15" t="s">
        <v>121</v>
      </c>
      <c r="D13" s="15" t="s">
        <v>105</v>
      </c>
      <c r="E13" s="35">
        <v>8321</v>
      </c>
      <c r="F13" s="35" t="s">
        <v>3</v>
      </c>
      <c r="G13" s="142">
        <v>24.12</v>
      </c>
      <c r="H13" s="35">
        <v>1</v>
      </c>
      <c r="I13" s="55">
        <v>3992</v>
      </c>
      <c r="J13" s="155">
        <f t="shared" si="0"/>
        <v>3992</v>
      </c>
      <c r="K13" s="179"/>
      <c r="L13" s="175"/>
      <c r="M13" s="175"/>
      <c r="N13" s="175"/>
      <c r="O13" s="175"/>
      <c r="P13" s="179"/>
      <c r="Q13" s="180"/>
      <c r="R13" s="180"/>
      <c r="S13" s="180"/>
      <c r="T13" s="180"/>
      <c r="U13" s="180"/>
      <c r="V13" s="180"/>
      <c r="W13" s="180"/>
    </row>
    <row r="14" spans="1:23" s="30" customFormat="1" ht="15.75" customHeight="1" x14ac:dyDescent="0.25">
      <c r="A14" s="43">
        <v>6</v>
      </c>
      <c r="B14" s="15" t="s">
        <v>98</v>
      </c>
      <c r="C14" s="15" t="s">
        <v>123</v>
      </c>
      <c r="D14" s="15" t="s">
        <v>134</v>
      </c>
      <c r="E14" s="35">
        <v>8321</v>
      </c>
      <c r="F14" s="35" t="s">
        <v>3</v>
      </c>
      <c r="G14" s="142">
        <v>24.12</v>
      </c>
      <c r="H14" s="35">
        <v>1</v>
      </c>
      <c r="I14" s="55">
        <v>3992</v>
      </c>
      <c r="J14" s="155">
        <f t="shared" si="0"/>
        <v>3992</v>
      </c>
      <c r="K14" s="179"/>
      <c r="L14" s="175"/>
      <c r="M14" s="175"/>
      <c r="N14" s="175"/>
      <c r="O14" s="175"/>
      <c r="P14" s="179"/>
      <c r="Q14" s="180"/>
      <c r="R14" s="180"/>
      <c r="S14" s="180"/>
      <c r="T14" s="180"/>
      <c r="U14" s="180"/>
      <c r="V14" s="180"/>
      <c r="W14" s="180"/>
    </row>
    <row r="15" spans="1:23" ht="15.75" customHeight="1" x14ac:dyDescent="0.25">
      <c r="A15" s="43">
        <v>7</v>
      </c>
      <c r="B15" s="15" t="s">
        <v>98</v>
      </c>
      <c r="C15" s="15"/>
      <c r="D15" s="15" t="s">
        <v>120</v>
      </c>
      <c r="E15" s="35">
        <v>8321</v>
      </c>
      <c r="F15" s="35" t="s">
        <v>5</v>
      </c>
      <c r="G15" s="142">
        <v>21.14</v>
      </c>
      <c r="H15" s="35">
        <v>1</v>
      </c>
      <c r="I15" s="55">
        <v>3499</v>
      </c>
      <c r="J15" s="155">
        <f t="shared" si="0"/>
        <v>3499</v>
      </c>
      <c r="K15" s="179"/>
      <c r="L15" s="175"/>
      <c r="M15" s="175"/>
      <c r="N15" s="175"/>
      <c r="O15" s="175"/>
      <c r="P15" s="179"/>
    </row>
    <row r="16" spans="1:23" ht="15.75" x14ac:dyDescent="0.25">
      <c r="A16" s="43">
        <v>8</v>
      </c>
      <c r="B16" s="15" t="s">
        <v>98</v>
      </c>
      <c r="C16" s="15"/>
      <c r="D16" s="15" t="s">
        <v>106</v>
      </c>
      <c r="E16" s="35">
        <v>8321</v>
      </c>
      <c r="F16" s="35" t="s">
        <v>5</v>
      </c>
      <c r="G16" s="142">
        <v>21.14</v>
      </c>
      <c r="H16" s="35">
        <v>1</v>
      </c>
      <c r="I16" s="55">
        <v>3499</v>
      </c>
      <c r="J16" s="155">
        <f t="shared" si="0"/>
        <v>3499</v>
      </c>
      <c r="K16" s="179"/>
      <c r="L16" s="175"/>
      <c r="M16" s="175"/>
      <c r="N16" s="175"/>
      <c r="O16" s="175"/>
      <c r="P16" s="179"/>
    </row>
    <row r="17" spans="1:17" ht="31.5" x14ac:dyDescent="0.25">
      <c r="A17" s="43">
        <v>9</v>
      </c>
      <c r="B17" s="15" t="s">
        <v>98</v>
      </c>
      <c r="C17" s="15"/>
      <c r="D17" s="15" t="s">
        <v>115</v>
      </c>
      <c r="E17" s="35">
        <v>8321</v>
      </c>
      <c r="F17" s="35" t="s">
        <v>5</v>
      </c>
      <c r="G17" s="142">
        <v>21.14</v>
      </c>
      <c r="H17" s="35">
        <v>1</v>
      </c>
      <c r="I17" s="55">
        <v>3499</v>
      </c>
      <c r="J17" s="155">
        <f t="shared" si="0"/>
        <v>3499</v>
      </c>
      <c r="K17" s="179"/>
      <c r="L17" s="175"/>
      <c r="M17" s="175"/>
      <c r="N17" s="175"/>
      <c r="O17" s="175"/>
      <c r="P17" s="179"/>
    </row>
    <row r="18" spans="1:17" ht="31.5" x14ac:dyDescent="0.25">
      <c r="A18" s="43">
        <v>10</v>
      </c>
      <c r="B18" s="15" t="s">
        <v>98</v>
      </c>
      <c r="C18" s="15" t="s">
        <v>124</v>
      </c>
      <c r="D18" s="15" t="s">
        <v>107</v>
      </c>
      <c r="E18" s="35">
        <v>8321</v>
      </c>
      <c r="F18" s="35" t="s">
        <v>5</v>
      </c>
      <c r="G18" s="142">
        <v>21.14</v>
      </c>
      <c r="H18" s="35">
        <v>1</v>
      </c>
      <c r="I18" s="55">
        <v>3499</v>
      </c>
      <c r="J18" s="155">
        <f t="shared" si="0"/>
        <v>3499</v>
      </c>
      <c r="K18" s="179"/>
      <c r="L18" s="175"/>
      <c r="M18" s="175"/>
      <c r="N18" s="175"/>
      <c r="O18" s="175"/>
      <c r="P18" s="179"/>
    </row>
    <row r="19" spans="1:17" ht="15.75" x14ac:dyDescent="0.25">
      <c r="A19" s="43">
        <v>11</v>
      </c>
      <c r="B19" s="15" t="s">
        <v>98</v>
      </c>
      <c r="C19" s="15"/>
      <c r="D19" s="15" t="s">
        <v>135</v>
      </c>
      <c r="E19" s="35">
        <v>8321</v>
      </c>
      <c r="F19" s="35" t="s">
        <v>3</v>
      </c>
      <c r="G19" s="142">
        <v>24.12</v>
      </c>
      <c r="H19" s="35">
        <v>1</v>
      </c>
      <c r="I19" s="55">
        <v>3992</v>
      </c>
      <c r="J19" s="155">
        <f>H19*I19</f>
        <v>3992</v>
      </c>
      <c r="K19" s="179"/>
      <c r="L19" s="175"/>
      <c r="M19" s="175"/>
      <c r="N19" s="175"/>
      <c r="O19" s="175"/>
      <c r="P19" s="179"/>
    </row>
    <row r="20" spans="1:17" ht="15.75" x14ac:dyDescent="0.25">
      <c r="A20" s="43">
        <v>12</v>
      </c>
      <c r="B20" s="15" t="s">
        <v>100</v>
      </c>
      <c r="C20" s="15" t="s">
        <v>125</v>
      </c>
      <c r="D20" s="15" t="s">
        <v>108</v>
      </c>
      <c r="E20" s="35">
        <v>8322</v>
      </c>
      <c r="F20" s="35" t="s">
        <v>5</v>
      </c>
      <c r="G20" s="142">
        <v>21.14</v>
      </c>
      <c r="H20" s="35">
        <v>1</v>
      </c>
      <c r="I20" s="55">
        <v>3499</v>
      </c>
      <c r="J20" s="155">
        <f t="shared" si="0"/>
        <v>3499</v>
      </c>
      <c r="K20" s="175"/>
      <c r="L20" s="175"/>
      <c r="M20" s="175"/>
      <c r="N20" s="175"/>
      <c r="O20" s="175"/>
      <c r="P20" s="181"/>
      <c r="Q20" s="179"/>
    </row>
    <row r="21" spans="1:17" ht="15.75" x14ac:dyDescent="0.25">
      <c r="A21" s="43">
        <v>13</v>
      </c>
      <c r="B21" s="15" t="s">
        <v>100</v>
      </c>
      <c r="C21" s="15" t="s">
        <v>126</v>
      </c>
      <c r="D21" s="15" t="s">
        <v>109</v>
      </c>
      <c r="E21" s="35">
        <v>8322</v>
      </c>
      <c r="F21" s="35" t="s">
        <v>12</v>
      </c>
      <c r="G21" s="142">
        <v>18.79</v>
      </c>
      <c r="H21" s="35">
        <v>1</v>
      </c>
      <c r="I21" s="55">
        <v>3110</v>
      </c>
      <c r="J21" s="155">
        <f t="shared" si="0"/>
        <v>3110</v>
      </c>
      <c r="K21" s="175"/>
      <c r="L21" s="175"/>
      <c r="M21" s="175"/>
      <c r="N21" s="175"/>
      <c r="O21" s="175"/>
      <c r="P21" s="181"/>
    </row>
    <row r="22" spans="1:17" ht="15.75" x14ac:dyDescent="0.25">
      <c r="A22" s="43">
        <v>14</v>
      </c>
      <c r="B22" s="15" t="s">
        <v>100</v>
      </c>
      <c r="C22" s="15" t="s">
        <v>127</v>
      </c>
      <c r="D22" s="15" t="s">
        <v>110</v>
      </c>
      <c r="E22" s="35">
        <v>8322</v>
      </c>
      <c r="F22" s="35" t="s">
        <v>5</v>
      </c>
      <c r="G22" s="142">
        <v>21.14</v>
      </c>
      <c r="H22" s="35">
        <v>1</v>
      </c>
      <c r="I22" s="55">
        <v>3499</v>
      </c>
      <c r="J22" s="155">
        <f t="shared" si="0"/>
        <v>3499</v>
      </c>
      <c r="K22" s="179"/>
      <c r="L22" s="175"/>
      <c r="M22" s="175"/>
      <c r="N22" s="175"/>
      <c r="O22" s="175"/>
      <c r="P22" s="181"/>
    </row>
    <row r="23" spans="1:17" ht="15.75" customHeight="1" x14ac:dyDescent="0.25">
      <c r="A23" s="43">
        <v>15</v>
      </c>
      <c r="B23" s="15" t="s">
        <v>100</v>
      </c>
      <c r="C23" s="15" t="s">
        <v>128</v>
      </c>
      <c r="D23" s="15" t="s">
        <v>114</v>
      </c>
      <c r="E23" s="35">
        <v>8322</v>
      </c>
      <c r="F23" s="35" t="s">
        <v>5</v>
      </c>
      <c r="G23" s="142">
        <v>21.14</v>
      </c>
      <c r="H23" s="35">
        <v>1</v>
      </c>
      <c r="I23" s="55">
        <v>3499</v>
      </c>
      <c r="J23" s="155">
        <f t="shared" si="0"/>
        <v>3499</v>
      </c>
      <c r="K23" s="179"/>
      <c r="L23" s="175"/>
      <c r="M23" s="175"/>
      <c r="N23" s="175"/>
      <c r="O23" s="175"/>
      <c r="P23" s="179"/>
    </row>
    <row r="24" spans="1:17" ht="18.75" customHeight="1" x14ac:dyDescent="0.25">
      <c r="A24" s="43">
        <v>16</v>
      </c>
      <c r="B24" s="15" t="s">
        <v>100</v>
      </c>
      <c r="C24" s="15" t="s">
        <v>129</v>
      </c>
      <c r="D24" s="15" t="s">
        <v>113</v>
      </c>
      <c r="E24" s="35">
        <v>8322</v>
      </c>
      <c r="F24" s="35" t="s">
        <v>3</v>
      </c>
      <c r="G24" s="142">
        <v>24.12</v>
      </c>
      <c r="H24" s="35">
        <v>2</v>
      </c>
      <c r="I24" s="55">
        <v>3992</v>
      </c>
      <c r="J24" s="155">
        <f t="shared" si="0"/>
        <v>7984</v>
      </c>
      <c r="K24" s="179"/>
      <c r="L24" s="175"/>
      <c r="M24" s="175"/>
      <c r="N24" s="175"/>
      <c r="O24" s="175"/>
      <c r="P24" s="179"/>
    </row>
    <row r="25" spans="1:17" ht="15.75" x14ac:dyDescent="0.25">
      <c r="A25" s="43">
        <v>17</v>
      </c>
      <c r="B25" s="15" t="s">
        <v>100</v>
      </c>
      <c r="C25" s="15" t="s">
        <v>130</v>
      </c>
      <c r="D25" s="15" t="s">
        <v>111</v>
      </c>
      <c r="E25" s="35">
        <v>8322</v>
      </c>
      <c r="F25" s="35" t="s">
        <v>3</v>
      </c>
      <c r="G25" s="142">
        <v>24.12</v>
      </c>
      <c r="H25" s="35">
        <v>1</v>
      </c>
      <c r="I25" s="55">
        <v>3992</v>
      </c>
      <c r="J25" s="155">
        <f t="shared" si="0"/>
        <v>3992</v>
      </c>
      <c r="K25" s="179"/>
      <c r="L25" s="175"/>
      <c r="M25" s="175"/>
      <c r="N25" s="175"/>
      <c r="O25" s="175"/>
      <c r="P25" s="179"/>
    </row>
    <row r="26" spans="1:17" ht="15.75" x14ac:dyDescent="0.25">
      <c r="A26" s="43">
        <v>18</v>
      </c>
      <c r="B26" s="15" t="s">
        <v>100</v>
      </c>
      <c r="C26" s="15"/>
      <c r="D26" s="15" t="s">
        <v>136</v>
      </c>
      <c r="E26" s="35">
        <v>8322</v>
      </c>
      <c r="F26" s="35" t="s">
        <v>5</v>
      </c>
      <c r="G26" s="142">
        <v>21.14</v>
      </c>
      <c r="H26" s="35">
        <v>1</v>
      </c>
      <c r="I26" s="55">
        <v>3499</v>
      </c>
      <c r="J26" s="155">
        <f t="shared" si="0"/>
        <v>3499</v>
      </c>
      <c r="K26" s="179"/>
      <c r="L26" s="175"/>
      <c r="M26" s="175"/>
      <c r="N26" s="175"/>
      <c r="O26" s="175"/>
      <c r="P26" s="179"/>
    </row>
    <row r="27" spans="1:17" ht="15.75" x14ac:dyDescent="0.25">
      <c r="A27" s="43">
        <v>19</v>
      </c>
      <c r="B27" s="15" t="s">
        <v>83</v>
      </c>
      <c r="C27" s="15"/>
      <c r="D27" s="15"/>
      <c r="E27" s="35">
        <v>7212</v>
      </c>
      <c r="F27" s="35" t="s">
        <v>3</v>
      </c>
      <c r="G27" s="142">
        <v>24.12</v>
      </c>
      <c r="H27" s="35">
        <v>1</v>
      </c>
      <c r="I27" s="55">
        <v>3992</v>
      </c>
      <c r="J27" s="155">
        <f t="shared" si="0"/>
        <v>3992</v>
      </c>
      <c r="K27" s="179"/>
      <c r="L27" s="175"/>
      <c r="M27" s="175"/>
      <c r="N27" s="175"/>
      <c r="O27" s="175"/>
      <c r="P27" s="181"/>
    </row>
    <row r="28" spans="1:17" ht="31.5" customHeight="1" x14ac:dyDescent="0.25">
      <c r="A28" s="43">
        <v>20</v>
      </c>
      <c r="B28" s="15" t="s">
        <v>60</v>
      </c>
      <c r="C28" s="15"/>
      <c r="D28" s="15"/>
      <c r="E28" s="35">
        <v>8142</v>
      </c>
      <c r="F28" s="35"/>
      <c r="G28" s="35"/>
      <c r="H28" s="35">
        <v>2</v>
      </c>
      <c r="I28" s="55">
        <v>3110</v>
      </c>
      <c r="J28" s="155">
        <f t="shared" si="0"/>
        <v>6220</v>
      </c>
      <c r="K28" s="175"/>
      <c r="L28" s="175"/>
      <c r="M28" s="175"/>
      <c r="N28" s="175"/>
      <c r="O28" s="175"/>
      <c r="P28" s="179"/>
    </row>
    <row r="29" spans="1:17" ht="18" customHeight="1" x14ac:dyDescent="0.25">
      <c r="A29" s="43">
        <v>21</v>
      </c>
      <c r="B29" s="98" t="s">
        <v>73</v>
      </c>
      <c r="C29" s="98"/>
      <c r="D29" s="98"/>
      <c r="E29" s="31">
        <v>3231</v>
      </c>
      <c r="F29" s="31"/>
      <c r="G29" s="31"/>
      <c r="H29" s="39">
        <v>0.5</v>
      </c>
      <c r="I29" s="55">
        <v>3110</v>
      </c>
      <c r="J29" s="155">
        <f t="shared" si="0"/>
        <v>1555</v>
      </c>
      <c r="K29" s="175"/>
      <c r="L29" s="175"/>
      <c r="M29" s="175"/>
      <c r="N29" s="175"/>
      <c r="O29" s="175"/>
      <c r="P29" s="179"/>
    </row>
    <row r="30" spans="1:17" ht="18" customHeight="1" x14ac:dyDescent="0.25">
      <c r="A30" s="43">
        <v>22</v>
      </c>
      <c r="B30" s="98" t="s">
        <v>133</v>
      </c>
      <c r="C30" s="98"/>
      <c r="D30" s="98"/>
      <c r="E30" s="31">
        <v>9152</v>
      </c>
      <c r="F30" s="31"/>
      <c r="G30" s="31"/>
      <c r="H30" s="39">
        <v>2</v>
      </c>
      <c r="I30" s="55">
        <v>2592</v>
      </c>
      <c r="J30" s="155">
        <f t="shared" si="0"/>
        <v>5184</v>
      </c>
      <c r="K30" s="175"/>
      <c r="L30" s="175"/>
      <c r="M30" s="175"/>
      <c r="N30" s="175"/>
      <c r="O30" s="175"/>
      <c r="P30" s="179"/>
    </row>
    <row r="31" spans="1:17" ht="15.75" x14ac:dyDescent="0.25">
      <c r="A31" s="43"/>
      <c r="B31" s="14" t="s">
        <v>7</v>
      </c>
      <c r="C31" s="14"/>
      <c r="D31" s="14"/>
      <c r="E31" s="33"/>
      <c r="F31" s="33"/>
      <c r="G31" s="33"/>
      <c r="H31" s="33">
        <f>SUM(H11:H30)</f>
        <v>22.5</v>
      </c>
      <c r="I31" s="33"/>
      <c r="J31" s="157">
        <f>SUM(J11:J30)</f>
        <v>81337</v>
      </c>
      <c r="K31" s="182"/>
      <c r="L31" s="182"/>
      <c r="M31" s="183"/>
      <c r="N31" s="182"/>
      <c r="O31" s="182"/>
      <c r="P31" s="178"/>
    </row>
    <row r="32" spans="1:17" ht="16.5" thickBot="1" x14ac:dyDescent="0.3">
      <c r="A32" s="104"/>
      <c r="B32" s="80" t="s">
        <v>10</v>
      </c>
      <c r="C32" s="80"/>
      <c r="D32" s="80"/>
      <c r="E32" s="103"/>
      <c r="F32" s="103"/>
      <c r="G32" s="103"/>
      <c r="H32" s="103">
        <f>H9+H31</f>
        <v>50.5</v>
      </c>
      <c r="I32" s="103"/>
      <c r="J32" s="158">
        <f>J31+J9</f>
        <v>168417</v>
      </c>
      <c r="K32" s="182"/>
      <c r="L32" s="182"/>
      <c r="M32" s="183"/>
      <c r="N32" s="182"/>
      <c r="O32" s="182"/>
      <c r="P32" s="178"/>
    </row>
    <row r="33" spans="1:18" ht="63" x14ac:dyDescent="0.25">
      <c r="A33" s="121"/>
      <c r="B33" s="123" t="s">
        <v>118</v>
      </c>
      <c r="C33" s="147"/>
      <c r="D33" s="81"/>
      <c r="E33" s="124"/>
      <c r="F33" s="124"/>
      <c r="G33" s="124"/>
      <c r="H33" s="124"/>
      <c r="I33" s="124"/>
      <c r="J33" s="159"/>
      <c r="K33" s="177"/>
      <c r="L33" s="177"/>
      <c r="M33" s="177"/>
      <c r="N33" s="177"/>
      <c r="O33" s="177"/>
      <c r="P33" s="177"/>
    </row>
    <row r="34" spans="1:18" ht="15.75" x14ac:dyDescent="0.25">
      <c r="A34" s="122">
        <v>23</v>
      </c>
      <c r="B34" s="125" t="s">
        <v>6</v>
      </c>
      <c r="C34" s="148"/>
      <c r="D34" s="13"/>
      <c r="E34" s="35">
        <v>3113</v>
      </c>
      <c r="F34" s="35" t="s">
        <v>3</v>
      </c>
      <c r="G34" s="142">
        <v>24.12</v>
      </c>
      <c r="H34" s="35">
        <v>2</v>
      </c>
      <c r="I34" s="55">
        <v>3992</v>
      </c>
      <c r="J34" s="160">
        <f>H34*I34</f>
        <v>7984</v>
      </c>
      <c r="K34" s="179"/>
      <c r="L34" s="175"/>
      <c r="M34" s="175"/>
      <c r="N34" s="175"/>
      <c r="O34" s="175"/>
      <c r="P34" s="175"/>
    </row>
    <row r="35" spans="1:18" ht="15.75" x14ac:dyDescent="0.25">
      <c r="A35" s="122">
        <v>24</v>
      </c>
      <c r="B35" s="125" t="s">
        <v>6</v>
      </c>
      <c r="C35" s="148"/>
      <c r="D35" s="13"/>
      <c r="E35" s="35">
        <v>3113</v>
      </c>
      <c r="F35" s="35" t="s">
        <v>5</v>
      </c>
      <c r="G35" s="142">
        <v>21.14</v>
      </c>
      <c r="H35" s="35">
        <v>1</v>
      </c>
      <c r="I35" s="55">
        <v>3499</v>
      </c>
      <c r="J35" s="160">
        <f t="shared" ref="J35:J36" si="1">H35*I35</f>
        <v>3499</v>
      </c>
      <c r="K35" s="179"/>
      <c r="L35" s="175"/>
      <c r="M35" s="175"/>
      <c r="N35" s="175"/>
      <c r="O35" s="175"/>
      <c r="P35" s="175"/>
    </row>
    <row r="36" spans="1:18" ht="15.75" customHeight="1" x14ac:dyDescent="0.25">
      <c r="A36" s="122">
        <v>25</v>
      </c>
      <c r="B36" s="125" t="s">
        <v>101</v>
      </c>
      <c r="C36" s="148" t="s">
        <v>132</v>
      </c>
      <c r="D36" s="13" t="s">
        <v>112</v>
      </c>
      <c r="E36" s="35">
        <v>8322</v>
      </c>
      <c r="F36" s="35" t="s">
        <v>5</v>
      </c>
      <c r="G36" s="142">
        <v>21.14</v>
      </c>
      <c r="H36" s="35">
        <v>1</v>
      </c>
      <c r="I36" s="55">
        <v>3499</v>
      </c>
      <c r="J36" s="160">
        <f t="shared" si="1"/>
        <v>3499</v>
      </c>
      <c r="K36" s="175"/>
      <c r="L36" s="175"/>
      <c r="M36" s="175"/>
      <c r="N36" s="175"/>
      <c r="O36" s="175"/>
      <c r="P36" s="175"/>
    </row>
    <row r="37" spans="1:18" ht="16.5" thickBot="1" x14ac:dyDescent="0.3">
      <c r="A37" s="122"/>
      <c r="B37" s="126" t="s">
        <v>7</v>
      </c>
      <c r="C37" s="149"/>
      <c r="D37" s="80"/>
      <c r="E37" s="103"/>
      <c r="F37" s="103"/>
      <c r="G37" s="103"/>
      <c r="H37" s="103">
        <f>H33+H34+H35+H36</f>
        <v>4</v>
      </c>
      <c r="I37" s="103"/>
      <c r="J37" s="158">
        <f>SUM(J34:J36)</f>
        <v>14982</v>
      </c>
      <c r="K37" s="182"/>
      <c r="L37" s="182"/>
      <c r="M37" s="182"/>
      <c r="N37" s="182"/>
      <c r="O37" s="182"/>
      <c r="P37" s="178"/>
    </row>
    <row r="38" spans="1:18" ht="19.5" customHeight="1" x14ac:dyDescent="0.25">
      <c r="A38" s="122"/>
      <c r="B38" s="123" t="s">
        <v>30</v>
      </c>
      <c r="C38" s="147"/>
      <c r="D38" s="81"/>
      <c r="E38" s="124"/>
      <c r="F38" s="124"/>
      <c r="G38" s="124"/>
      <c r="H38" s="124"/>
      <c r="I38" s="124"/>
      <c r="J38" s="159"/>
      <c r="K38" s="177"/>
      <c r="L38" s="177"/>
      <c r="M38" s="177"/>
      <c r="N38" s="177"/>
      <c r="O38" s="177"/>
      <c r="P38" s="177"/>
    </row>
    <row r="39" spans="1:18" ht="31.5" x14ac:dyDescent="0.25">
      <c r="A39" s="122">
        <v>26</v>
      </c>
      <c r="B39" s="131" t="s">
        <v>64</v>
      </c>
      <c r="C39" s="150"/>
      <c r="D39" s="98"/>
      <c r="E39" s="35" t="s">
        <v>65</v>
      </c>
      <c r="F39" s="35"/>
      <c r="G39" s="35"/>
      <c r="H39" s="35">
        <v>1</v>
      </c>
      <c r="I39" s="55">
        <v>4665</v>
      </c>
      <c r="J39" s="155">
        <f>H39*I39</f>
        <v>4665</v>
      </c>
      <c r="K39" s="179"/>
      <c r="L39" s="175"/>
      <c r="M39" s="175"/>
      <c r="N39" s="175"/>
      <c r="O39" s="175"/>
      <c r="P39" s="175"/>
    </row>
    <row r="40" spans="1:18" ht="31.5" x14ac:dyDescent="0.25">
      <c r="A40" s="122">
        <v>27</v>
      </c>
      <c r="B40" s="131" t="s">
        <v>66</v>
      </c>
      <c r="C40" s="150"/>
      <c r="D40" s="98"/>
      <c r="E40" s="31">
        <v>6113</v>
      </c>
      <c r="F40" s="31" t="s">
        <v>12</v>
      </c>
      <c r="G40" s="143">
        <v>18.79</v>
      </c>
      <c r="H40" s="31">
        <v>2</v>
      </c>
      <c r="I40" s="56">
        <v>3110</v>
      </c>
      <c r="J40" s="155">
        <f>H40*I40</f>
        <v>6220</v>
      </c>
      <c r="K40" s="175"/>
      <c r="L40" s="175"/>
      <c r="M40" s="175"/>
      <c r="N40" s="175"/>
      <c r="O40" s="175"/>
      <c r="P40" s="175"/>
    </row>
    <row r="41" spans="1:18" ht="16.5" thickBot="1" x14ac:dyDescent="0.3">
      <c r="A41" s="122"/>
      <c r="B41" s="126" t="s">
        <v>7</v>
      </c>
      <c r="C41" s="149"/>
      <c r="D41" s="80"/>
      <c r="E41" s="132"/>
      <c r="F41" s="132"/>
      <c r="G41" s="133"/>
      <c r="H41" s="134">
        <f>SUM(H39:H40)</f>
        <v>3</v>
      </c>
      <c r="I41" s="132"/>
      <c r="J41" s="161">
        <f>J39+J40</f>
        <v>10885</v>
      </c>
      <c r="K41" s="177"/>
      <c r="L41" s="177"/>
      <c r="M41" s="177"/>
      <c r="N41" s="177"/>
      <c r="O41" s="177"/>
      <c r="P41" s="178"/>
    </row>
    <row r="42" spans="1:18" ht="31.5" x14ac:dyDescent="0.25">
      <c r="A42" s="43"/>
      <c r="B42" s="127" t="s">
        <v>97</v>
      </c>
      <c r="C42" s="127"/>
      <c r="D42" s="127"/>
      <c r="E42" s="128"/>
      <c r="F42" s="129"/>
      <c r="G42" s="129"/>
      <c r="H42" s="130"/>
      <c r="I42" s="130"/>
      <c r="J42" s="162"/>
      <c r="K42" s="175"/>
      <c r="L42" s="175"/>
      <c r="M42" s="175"/>
      <c r="N42" s="175"/>
      <c r="O42" s="175"/>
      <c r="P42" s="175"/>
    </row>
    <row r="43" spans="1:18" ht="15.75" x14ac:dyDescent="0.25">
      <c r="A43" s="43">
        <v>28</v>
      </c>
      <c r="B43" s="98" t="s">
        <v>27</v>
      </c>
      <c r="C43" s="98"/>
      <c r="D43" s="98"/>
      <c r="E43" s="31" t="s">
        <v>67</v>
      </c>
      <c r="F43" s="38" t="s">
        <v>93</v>
      </c>
      <c r="G43" s="38"/>
      <c r="H43" s="31">
        <v>1</v>
      </c>
      <c r="I43" s="31">
        <v>10000</v>
      </c>
      <c r="J43" s="155">
        <f t="shared" ref="J43:J53" si="2">H43*I43</f>
        <v>10000</v>
      </c>
      <c r="K43" s="175"/>
      <c r="L43" s="175"/>
      <c r="M43" s="175"/>
      <c r="N43" s="175"/>
      <c r="O43" s="175"/>
      <c r="P43" s="175"/>
      <c r="R43" s="184"/>
    </row>
    <row r="44" spans="1:18" ht="15.75" x14ac:dyDescent="0.25">
      <c r="A44" s="43">
        <v>29</v>
      </c>
      <c r="B44" s="13" t="s">
        <v>29</v>
      </c>
      <c r="C44" s="13"/>
      <c r="D44" s="13"/>
      <c r="E44" s="35">
        <v>1231</v>
      </c>
      <c r="F44" s="35"/>
      <c r="G44" s="35"/>
      <c r="H44" s="35">
        <v>1</v>
      </c>
      <c r="I44" s="35">
        <v>6600</v>
      </c>
      <c r="J44" s="155">
        <f t="shared" si="2"/>
        <v>6600</v>
      </c>
      <c r="K44" s="175"/>
      <c r="L44" s="175"/>
      <c r="M44" s="175"/>
      <c r="N44" s="175"/>
      <c r="O44" s="175"/>
      <c r="P44" s="175"/>
      <c r="R44" s="185"/>
    </row>
    <row r="45" spans="1:18" ht="15.75" x14ac:dyDescent="0.25">
      <c r="A45" s="43">
        <v>30</v>
      </c>
      <c r="B45" s="13" t="s">
        <v>68</v>
      </c>
      <c r="C45" s="13"/>
      <c r="D45" s="13"/>
      <c r="E45" s="35">
        <v>3433</v>
      </c>
      <c r="F45" s="35"/>
      <c r="G45" s="35"/>
      <c r="H45" s="35">
        <v>2</v>
      </c>
      <c r="I45" s="35">
        <v>4405</v>
      </c>
      <c r="J45" s="155">
        <f t="shared" si="2"/>
        <v>8810</v>
      </c>
      <c r="K45" s="175"/>
      <c r="L45" s="175"/>
      <c r="M45" s="175"/>
      <c r="N45" s="175"/>
      <c r="O45" s="181"/>
      <c r="P45" s="181"/>
      <c r="R45" s="185"/>
    </row>
    <row r="46" spans="1:18" ht="15.75" x14ac:dyDescent="0.25">
      <c r="A46" s="43">
        <v>31</v>
      </c>
      <c r="B46" s="13" t="s">
        <v>94</v>
      </c>
      <c r="C46" s="13"/>
      <c r="D46" s="13"/>
      <c r="E46" s="35" t="s">
        <v>67</v>
      </c>
      <c r="F46" s="35"/>
      <c r="G46" s="35"/>
      <c r="H46" s="35">
        <v>1</v>
      </c>
      <c r="I46" s="35">
        <v>6600</v>
      </c>
      <c r="J46" s="155">
        <f t="shared" si="2"/>
        <v>6600</v>
      </c>
      <c r="K46" s="175"/>
      <c r="L46" s="175"/>
      <c r="M46" s="175"/>
      <c r="N46" s="175"/>
      <c r="O46" s="175"/>
      <c r="P46" s="175"/>
      <c r="R46" s="185"/>
    </row>
    <row r="47" spans="1:18" ht="63" x14ac:dyDescent="0.25">
      <c r="A47" s="43">
        <v>32</v>
      </c>
      <c r="B47" s="98" t="s">
        <v>119</v>
      </c>
      <c r="C47" s="98"/>
      <c r="D47" s="98"/>
      <c r="E47" s="31" t="s">
        <v>67</v>
      </c>
      <c r="F47" s="38"/>
      <c r="G47" s="38"/>
      <c r="H47" s="31">
        <v>1</v>
      </c>
      <c r="I47" s="35">
        <v>5830</v>
      </c>
      <c r="J47" s="163">
        <f t="shared" si="2"/>
        <v>5830</v>
      </c>
      <c r="K47" s="175"/>
      <c r="L47" s="175"/>
      <c r="M47" s="175"/>
      <c r="N47" s="175"/>
      <c r="O47" s="175"/>
      <c r="P47" s="175"/>
      <c r="R47" s="185"/>
    </row>
    <row r="48" spans="1:18" ht="31.5" x14ac:dyDescent="0.25">
      <c r="A48" s="43">
        <v>33</v>
      </c>
      <c r="B48" s="13" t="s">
        <v>95</v>
      </c>
      <c r="C48" s="13"/>
      <c r="D48" s="13"/>
      <c r="E48" s="35" t="s">
        <v>67</v>
      </c>
      <c r="F48" s="33"/>
      <c r="G48" s="33"/>
      <c r="H48" s="35">
        <v>1</v>
      </c>
      <c r="I48" s="35">
        <v>5830</v>
      </c>
      <c r="J48" s="163">
        <f t="shared" si="2"/>
        <v>5830</v>
      </c>
      <c r="K48" s="175"/>
      <c r="L48" s="175"/>
      <c r="M48" s="175"/>
      <c r="N48" s="175"/>
      <c r="O48" s="175"/>
      <c r="P48" s="175"/>
      <c r="R48" s="185"/>
    </row>
    <row r="49" spans="1:23" ht="15.75" x14ac:dyDescent="0.25">
      <c r="A49" s="43">
        <v>34</v>
      </c>
      <c r="B49" s="98" t="s">
        <v>91</v>
      </c>
      <c r="C49" s="98"/>
      <c r="D49" s="98"/>
      <c r="E49" s="31">
        <v>3115</v>
      </c>
      <c r="F49" s="38"/>
      <c r="G49" s="38"/>
      <c r="H49" s="31">
        <v>1</v>
      </c>
      <c r="I49" s="35">
        <v>4405</v>
      </c>
      <c r="J49" s="163">
        <f t="shared" si="2"/>
        <v>4405</v>
      </c>
      <c r="K49" s="175"/>
      <c r="L49" s="175"/>
      <c r="M49" s="175"/>
      <c r="N49" s="175"/>
      <c r="O49" s="175"/>
      <c r="P49" s="175"/>
      <c r="R49" s="185"/>
    </row>
    <row r="50" spans="1:23" ht="15.75" x14ac:dyDescent="0.25">
      <c r="A50" s="43">
        <v>35</v>
      </c>
      <c r="B50" s="13" t="s">
        <v>69</v>
      </c>
      <c r="C50" s="13"/>
      <c r="D50" s="13"/>
      <c r="E50" s="35" t="s">
        <v>70</v>
      </c>
      <c r="F50" s="35"/>
      <c r="G50" s="35"/>
      <c r="H50" s="35">
        <v>1</v>
      </c>
      <c r="I50" s="35">
        <v>5185</v>
      </c>
      <c r="J50" s="155">
        <f t="shared" si="2"/>
        <v>5185</v>
      </c>
      <c r="K50" s="175"/>
      <c r="L50" s="175"/>
      <c r="M50" s="175"/>
      <c r="N50" s="175"/>
      <c r="O50" s="175"/>
      <c r="P50" s="175"/>
      <c r="R50" s="185"/>
    </row>
    <row r="51" spans="1:23" ht="15.75" x14ac:dyDescent="0.25">
      <c r="A51" s="43">
        <v>36</v>
      </c>
      <c r="B51" s="15" t="s">
        <v>28</v>
      </c>
      <c r="C51" s="15"/>
      <c r="D51" s="15"/>
      <c r="E51" s="35">
        <v>3423</v>
      </c>
      <c r="F51" s="35"/>
      <c r="G51" s="35"/>
      <c r="H51" s="35">
        <v>0.25</v>
      </c>
      <c r="I51" s="35">
        <v>4404</v>
      </c>
      <c r="J51" s="155">
        <f>H51*I51</f>
        <v>1101</v>
      </c>
      <c r="K51" s="175"/>
      <c r="L51" s="175"/>
      <c r="M51" s="175"/>
      <c r="N51" s="175"/>
      <c r="O51" s="175"/>
      <c r="P51" s="175"/>
      <c r="R51" s="185"/>
    </row>
    <row r="52" spans="1:23" ht="15.75" x14ac:dyDescent="0.25">
      <c r="A52" s="43">
        <v>37</v>
      </c>
      <c r="B52" s="13" t="s">
        <v>24</v>
      </c>
      <c r="C52" s="13"/>
      <c r="D52" s="13"/>
      <c r="E52" s="35">
        <v>7136</v>
      </c>
      <c r="F52" s="35"/>
      <c r="G52" s="35"/>
      <c r="H52" s="35">
        <v>1</v>
      </c>
      <c r="I52" s="35">
        <v>3110</v>
      </c>
      <c r="J52" s="155">
        <f t="shared" si="2"/>
        <v>3110</v>
      </c>
      <c r="K52" s="175"/>
      <c r="L52" s="175"/>
      <c r="M52" s="175"/>
      <c r="N52" s="175"/>
      <c r="O52" s="175"/>
      <c r="P52" s="175"/>
      <c r="R52" s="185"/>
    </row>
    <row r="53" spans="1:23" ht="15.75" x14ac:dyDescent="0.25">
      <c r="A53" s="43">
        <v>38</v>
      </c>
      <c r="B53" s="98" t="s">
        <v>71</v>
      </c>
      <c r="C53" s="98"/>
      <c r="D53" s="98"/>
      <c r="E53" s="31" t="s">
        <v>72</v>
      </c>
      <c r="F53" s="38"/>
      <c r="G53" s="38"/>
      <c r="H53" s="31">
        <v>1</v>
      </c>
      <c r="I53" s="35">
        <v>4665</v>
      </c>
      <c r="J53" s="163">
        <f t="shared" si="2"/>
        <v>4665</v>
      </c>
      <c r="K53" s="186"/>
      <c r="L53" s="175"/>
      <c r="M53" s="175"/>
      <c r="N53" s="175"/>
      <c r="O53" s="175"/>
      <c r="P53" s="175"/>
      <c r="R53" s="185"/>
    </row>
    <row r="54" spans="1:23" ht="16.5" thickBot="1" x14ac:dyDescent="0.3">
      <c r="A54" s="105"/>
      <c r="B54" s="115" t="s">
        <v>7</v>
      </c>
      <c r="C54" s="115"/>
      <c r="D54" s="115"/>
      <c r="E54" s="106"/>
      <c r="F54" s="106"/>
      <c r="G54" s="106"/>
      <c r="H54" s="107">
        <f>SUM(H43:H53)</f>
        <v>11.25</v>
      </c>
      <c r="I54" s="106"/>
      <c r="J54" s="164">
        <f>SUM(J43:J53)</f>
        <v>62136</v>
      </c>
      <c r="K54" s="177"/>
      <c r="L54" s="177"/>
      <c r="M54" s="177"/>
      <c r="N54" s="177"/>
      <c r="O54" s="177"/>
      <c r="P54" s="187"/>
    </row>
    <row r="55" spans="1:23" ht="16.5" thickBot="1" x14ac:dyDescent="0.3">
      <c r="A55" s="136"/>
      <c r="B55" s="137" t="s">
        <v>10</v>
      </c>
      <c r="C55" s="137"/>
      <c r="D55" s="137"/>
      <c r="E55" s="138"/>
      <c r="F55" s="138"/>
      <c r="G55" s="138"/>
      <c r="H55" s="138">
        <f>H32+H37+H41+H54</f>
        <v>68.75</v>
      </c>
      <c r="I55" s="138"/>
      <c r="J55" s="165">
        <f>J32+J37+J41+J54</f>
        <v>256420</v>
      </c>
      <c r="K55" s="182"/>
      <c r="L55" s="182"/>
      <c r="M55" s="188"/>
      <c r="N55" s="188"/>
      <c r="O55" s="188"/>
      <c r="P55" s="178"/>
    </row>
    <row r="56" spans="1:23" ht="15.75" x14ac:dyDescent="0.25">
      <c r="A56" s="108"/>
      <c r="B56" s="109"/>
      <c r="C56" s="109"/>
      <c r="D56" s="109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</row>
    <row r="57" spans="1:23" ht="15.75" customHeight="1" x14ac:dyDescent="0.25">
      <c r="A57" s="108"/>
      <c r="B57" s="109"/>
      <c r="C57" s="109"/>
      <c r="D57" s="109"/>
      <c r="E57" s="110"/>
      <c r="F57" s="110"/>
      <c r="G57" s="110"/>
      <c r="H57" s="110"/>
      <c r="I57" s="110"/>
      <c r="J57" s="110"/>
      <c r="K57" s="140"/>
      <c r="M57" s="144"/>
      <c r="N57" s="144"/>
      <c r="O57" s="144"/>
      <c r="P57" s="110"/>
    </row>
    <row r="58" spans="1:23" ht="15.75" customHeight="1" x14ac:dyDescent="0.25">
      <c r="A58" s="100"/>
      <c r="B58" s="101"/>
      <c r="C58" s="101"/>
      <c r="D58" s="101"/>
      <c r="E58" s="20"/>
      <c r="F58" s="20"/>
      <c r="G58" s="20"/>
      <c r="H58" s="20"/>
      <c r="I58" s="20"/>
      <c r="J58" s="20"/>
      <c r="K58" s="140"/>
      <c r="M58" s="141"/>
      <c r="N58" s="141"/>
      <c r="O58" s="141"/>
      <c r="P58" s="189"/>
    </row>
    <row r="59" spans="1:23" s="111" customFormat="1" ht="15.75" customHeight="1" x14ac:dyDescent="0.25">
      <c r="A59" s="100"/>
      <c r="H59" s="114"/>
      <c r="I59" s="112"/>
      <c r="J59" s="112"/>
      <c r="K59" s="140"/>
      <c r="L59" s="190"/>
      <c r="M59" s="110"/>
      <c r="N59" s="110"/>
      <c r="O59" s="110"/>
      <c r="P59" s="113"/>
      <c r="Q59" s="190"/>
      <c r="R59" s="190"/>
      <c r="S59" s="190"/>
      <c r="T59" s="190"/>
      <c r="U59" s="190"/>
      <c r="V59" s="190"/>
      <c r="W59" s="190"/>
    </row>
    <row r="60" spans="1:23" ht="13.5" customHeight="1" x14ac:dyDescent="0.25">
      <c r="K60" s="140"/>
      <c r="M60" s="139"/>
      <c r="N60" s="139"/>
      <c r="O60" s="139"/>
    </row>
    <row r="61" spans="1:23" ht="10.5" customHeight="1" x14ac:dyDescent="0.25">
      <c r="K61" s="140"/>
      <c r="L61" s="189"/>
      <c r="M61" s="191"/>
      <c r="N61" s="191"/>
      <c r="O61" s="191"/>
    </row>
    <row r="62" spans="1:23" ht="15.75" x14ac:dyDescent="0.25">
      <c r="B62" s="112"/>
      <c r="C62" s="112"/>
      <c r="D62" s="112"/>
      <c r="E62" s="112"/>
      <c r="F62" s="113"/>
      <c r="G62" s="113"/>
      <c r="L62" s="113"/>
      <c r="M62" s="113"/>
      <c r="N62" s="113"/>
      <c r="O62" s="113"/>
    </row>
  </sheetData>
  <mergeCells count="2">
    <mergeCell ref="A3:J3"/>
    <mergeCell ref="A2:J2"/>
  </mergeCells>
  <pageMargins left="0.57999999999999996" right="0.32" top="0.19685039370078741" bottom="0.19685039370078741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працівн</vt:lpstr>
      <vt:lpstr>працівн-новий</vt:lpstr>
      <vt:lpstr>збут</vt:lpstr>
      <vt:lpstr>вироб-техн-в</vt:lpstr>
      <vt:lpstr>орган структура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2018-02-02T12:50:40Z</dcterms:modified>
</cp:coreProperties>
</file>