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9320" windowHeight="7095"/>
  </bookViews>
  <sheets>
    <sheet name="загальний фонд і 07 спец" sheetId="2" r:id="rId1"/>
    <sheet name="спеціальний(02,03)" sheetId="1" r:id="rId2"/>
  </sheets>
  <definedNames>
    <definedName name="_xlnm.Print_Area" localSheetId="0">'загальний фонд і 07 спец'!$A$1:$D$67</definedName>
  </definedNames>
  <calcPr calcId="114210"/>
</workbook>
</file>

<file path=xl/calcChain.xml><?xml version="1.0" encoding="utf-8"?>
<calcChain xmlns="http://schemas.openxmlformats.org/spreadsheetml/2006/main">
  <c r="C14" i="1"/>
  <c r="C8"/>
  <c r="C58" i="2"/>
  <c r="C55"/>
  <c r="C56"/>
  <c r="C20" i="1"/>
  <c r="C16"/>
  <c r="C24"/>
  <c r="C23"/>
  <c r="C26"/>
  <c r="C25"/>
  <c r="C28"/>
  <c r="C12" i="2"/>
  <c r="C13"/>
  <c r="C14"/>
  <c r="C15"/>
  <c r="C16"/>
  <c r="C17"/>
  <c r="C19"/>
  <c r="C20"/>
  <c r="C23"/>
  <c r="C11"/>
  <c r="C30"/>
  <c r="C31"/>
  <c r="C32"/>
  <c r="C33"/>
  <c r="C34"/>
  <c r="C35"/>
  <c r="C29"/>
  <c r="C28"/>
  <c r="C26"/>
  <c r="C37"/>
  <c r="C44"/>
  <c r="C8"/>
  <c r="C11" i="1"/>
  <c r="C10"/>
  <c r="C13"/>
  <c r="C12"/>
  <c r="C53" i="2"/>
  <c r="F43"/>
</calcChain>
</file>

<file path=xl/sharedStrings.xml><?xml version="1.0" encoding="utf-8"?>
<sst xmlns="http://schemas.openxmlformats.org/spreadsheetml/2006/main" count="101" uniqueCount="87">
  <si>
    <t>Назва робіт (послуг)</t>
  </si>
  <si>
    <t>Сума</t>
  </si>
  <si>
    <t xml:space="preserve"> В тому числі:</t>
  </si>
  <si>
    <t xml:space="preserve">                                                                                                                            до Інформації про виконання </t>
  </si>
  <si>
    <t xml:space="preserve">                                                                                                                            міського бюджету за 2018 рік</t>
  </si>
  <si>
    <t>заробітна плата</t>
  </si>
  <si>
    <t>нарахування на заробітну</t>
  </si>
  <si>
    <t>Предмети, матеріали, обладнання та інвентар</t>
  </si>
  <si>
    <t>Всього 2210</t>
  </si>
  <si>
    <t xml:space="preserve"> </t>
  </si>
  <si>
    <t>Разом за 1 півріччя 2018року</t>
  </si>
  <si>
    <t>……</t>
  </si>
  <si>
    <t>Всього 2240</t>
  </si>
  <si>
    <t>в тому числі</t>
  </si>
  <si>
    <t>Всього 2270</t>
  </si>
  <si>
    <t>Оплата послуг (крім комунальних )</t>
  </si>
  <si>
    <t>Оплата комунальних послуг та енергоносіїв</t>
  </si>
  <si>
    <t>Оплата теплопостачання</t>
  </si>
  <si>
    <t>плата водопостачання та водовідведення</t>
  </si>
  <si>
    <t>Оплата електроенергії</t>
  </si>
  <si>
    <t>Оплата природного газу</t>
  </si>
  <si>
    <t>дитячі садки 1010</t>
  </si>
  <si>
    <t xml:space="preserve">Залишок на початок року </t>
  </si>
  <si>
    <t xml:space="preserve"> Спецфонд</t>
  </si>
  <si>
    <t>Надійшло за 1 півріччя 2018року</t>
  </si>
  <si>
    <t>надходження бюджетних установ від реалізації -25010400</t>
  </si>
  <si>
    <t xml:space="preserve">інші джерела-25020000 (благодійні внески тощо, розбити по кодам) </t>
  </si>
  <si>
    <t>Проведено видатків</t>
  </si>
  <si>
    <t>Головний бухгалтер</t>
  </si>
  <si>
    <t>Загальний фонд та спеціальний (07) фонд</t>
  </si>
  <si>
    <t>за придбання (бензин,дизтопливо)</t>
  </si>
  <si>
    <t>за придбання запасні частини,мастила</t>
  </si>
  <si>
    <t>господарські товари</t>
  </si>
  <si>
    <t>за папір</t>
  </si>
  <si>
    <t>за отримані бланки</t>
  </si>
  <si>
    <t>за обладнення СДМА</t>
  </si>
  <si>
    <t>меблі(стіл,тумбочки,вішалку)</t>
  </si>
  <si>
    <t>вікна (для АЗПСМ№1-2шт, ФАП Листвин-3шт, ФАП Лучанки-8шт, ФП Оленичі-7шт, КНП Овруцький ЦПА+МСД-2шт, ФАП Антоновичі-)</t>
  </si>
  <si>
    <t>двері(для КНП ОЦПМСД-1шт, азпсм Бігунь-2шт,ФАП Листвин-3шт, ФАП Лучанки-3шт, ФП Оленичі-4шт</t>
  </si>
  <si>
    <t>за лічильники</t>
  </si>
  <si>
    <t>за велосипеди для ЗПСМ В.Фосня</t>
  </si>
  <si>
    <t>печатки</t>
  </si>
  <si>
    <t>за ваги для ФАП Антоновичі</t>
  </si>
  <si>
    <t>Всього 2220</t>
  </si>
  <si>
    <t>відшкодування за медикаменти пільговим категоріям населення</t>
  </si>
  <si>
    <t>відшкодування коштів за ліки</t>
  </si>
  <si>
    <t>медичне обладнення (тонометр,штатив,ингалятор і т.д.)</t>
  </si>
  <si>
    <t>за надані телеком. послуги</t>
  </si>
  <si>
    <t>за виготовленя тех.паспортів:АЗПСМ Піщаниці,Бондарі,Ігнатпіль)</t>
  </si>
  <si>
    <t>за надані послуги запрвка катриджа</t>
  </si>
  <si>
    <t>за вивіз сміття</t>
  </si>
  <si>
    <t>за перевірку та заміна обладнення</t>
  </si>
  <si>
    <t>Всього 2250</t>
  </si>
  <si>
    <t>видатки на  відрядження</t>
  </si>
  <si>
    <t>відрядні</t>
  </si>
  <si>
    <t>0112146 Відшкодування вартості лікарськіх засобіів для лікування окремих захворювань</t>
  </si>
  <si>
    <t>Відшкодування вартості лікарських засобів відповідно до програми доступні ліки</t>
  </si>
  <si>
    <t>Всьго 2220</t>
  </si>
  <si>
    <t>за вікна</t>
  </si>
  <si>
    <t>за бланки</t>
  </si>
  <si>
    <t>за господарські товари</t>
  </si>
  <si>
    <t>Спеціальний фонд</t>
  </si>
  <si>
    <t>електрокардіограф</t>
  </si>
  <si>
    <t>МФУ, планшет,ноутбуки</t>
  </si>
  <si>
    <t>холодильник</t>
  </si>
  <si>
    <t xml:space="preserve">плата за послуги-25010100 </t>
  </si>
  <si>
    <t>плата за оренду майна бюджетних установ-2501300 (оренда)</t>
  </si>
  <si>
    <t>25020100 благодійні внески, гранти та дарунки</t>
  </si>
  <si>
    <t>бензин (довідка про натурал.надходження)</t>
  </si>
  <si>
    <t>вогнегасник(довідка про натурал.надходження)</t>
  </si>
  <si>
    <t>блок управління (довідка про натурал.надходження)</t>
  </si>
  <si>
    <t>за гум. Допомога тубпрепарати та вакцина(довідка про натур.надходження)</t>
  </si>
  <si>
    <t>всього 3110</t>
  </si>
  <si>
    <t>приміщення (АЗПСМ, Фосня,Хлупляни,Стугівщина),автомобіль,вентилятор,котел(довідка про натур.надходження)</t>
  </si>
  <si>
    <t>Всього 2275</t>
  </si>
  <si>
    <t>дрова паливні(довідка про натур.надходження)</t>
  </si>
  <si>
    <t>дрова паливні</t>
  </si>
  <si>
    <t>Т.в.о. головного лікаря</t>
  </si>
  <si>
    <t xml:space="preserve">                    (підпис)                                                            (ініціали, прізвище)</t>
  </si>
  <si>
    <r>
      <rPr>
        <u/>
        <sz val="10"/>
        <color indexed="8"/>
        <rFont val="Calibri"/>
        <family val="2"/>
        <charset val="204"/>
      </rPr>
      <t xml:space="preserve">                                                                   </t>
    </r>
    <r>
      <rPr>
        <sz val="10"/>
        <color theme="1"/>
        <rFont val="Calibri"/>
        <family val="2"/>
        <charset val="204"/>
        <scheme val="minor"/>
      </rPr>
      <t xml:space="preserve">                                </t>
    </r>
    <r>
      <rPr>
        <u/>
        <sz val="10"/>
        <color indexed="8"/>
        <rFont val="Calibri"/>
        <family val="2"/>
        <charset val="204"/>
      </rPr>
      <t>Левківський С.О.</t>
    </r>
  </si>
  <si>
    <r>
      <rPr>
        <u/>
        <sz val="10"/>
        <color indexed="8"/>
        <rFont val="Calibri"/>
        <family val="2"/>
        <charset val="204"/>
      </rPr>
      <t xml:space="preserve">                                                                   </t>
    </r>
    <r>
      <rPr>
        <sz val="10"/>
        <color theme="1"/>
        <rFont val="Calibri"/>
        <family val="2"/>
        <charset val="204"/>
        <scheme val="minor"/>
      </rPr>
      <t xml:space="preserve">                                </t>
    </r>
    <r>
      <rPr>
        <u/>
        <sz val="10"/>
        <color indexed="8"/>
        <rFont val="Calibri"/>
        <family val="2"/>
        <charset val="204"/>
      </rPr>
      <t>Путятіна М.П.</t>
    </r>
  </si>
  <si>
    <t>за послуги ЕЦП</t>
  </si>
  <si>
    <t>Дрова паливні</t>
  </si>
  <si>
    <t>Звіт про проведені видатки за    1 півріччя 2018р по                                       0112111 Первинна медична допомога населенню,що надається центрами первинної медичної (медико-санітарної) допомоги</t>
  </si>
  <si>
    <t xml:space="preserve">                                                                                                                             Додаток 6</t>
  </si>
  <si>
    <t>Залишок на 01.07.2018р.</t>
  </si>
  <si>
    <t xml:space="preserve">Всьго 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</si>
</sst>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u/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1" fillId="0" borderId="7" xfId="0" applyFont="1" applyBorder="1"/>
    <xf numFmtId="0" fontId="0" fillId="0" borderId="1" xfId="0" applyBorder="1" applyAlignment="1">
      <alignment wrapText="1"/>
    </xf>
    <xf numFmtId="0" fontId="1" fillId="0" borderId="0" xfId="0" applyFont="1"/>
    <xf numFmtId="2" fontId="1" fillId="0" borderId="8" xfId="0" applyNumberFormat="1" applyFont="1" applyBorder="1"/>
    <xf numFmtId="0" fontId="0" fillId="0" borderId="5" xfId="0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1" fillId="0" borderId="4" xfId="0" applyFont="1" applyBorder="1" applyAlignment="1"/>
    <xf numFmtId="0" fontId="2" fillId="0" borderId="9" xfId="0" applyFont="1" applyBorder="1"/>
    <xf numFmtId="0" fontId="1" fillId="0" borderId="10" xfId="0" applyFont="1" applyBorder="1"/>
    <xf numFmtId="0" fontId="2" fillId="0" borderId="11" xfId="0" applyFont="1" applyBorder="1"/>
    <xf numFmtId="0" fontId="1" fillId="0" borderId="9" xfId="0" applyFont="1" applyBorder="1"/>
    <xf numFmtId="0" fontId="1" fillId="0" borderId="12" xfId="0" applyFont="1" applyBorder="1"/>
    <xf numFmtId="2" fontId="0" fillId="0" borderId="0" xfId="0" applyNumberFormat="1"/>
    <xf numFmtId="0" fontId="1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wrapText="1"/>
    </xf>
    <xf numFmtId="0" fontId="4" fillId="0" borderId="2" xfId="0" applyFont="1" applyBorder="1"/>
    <xf numFmtId="0" fontId="3" fillId="0" borderId="5" xfId="0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/>
    <xf numFmtId="0" fontId="5" fillId="0" borderId="0" xfId="0" applyFont="1"/>
    <xf numFmtId="0" fontId="2" fillId="0" borderId="13" xfId="0" applyFont="1" applyBorder="1"/>
    <xf numFmtId="0" fontId="0" fillId="0" borderId="14" xfId="0" applyBorder="1"/>
    <xf numFmtId="0" fontId="0" fillId="0" borderId="15" xfId="0" applyBorder="1"/>
    <xf numFmtId="0" fontId="4" fillId="0" borderId="6" xfId="0" applyFont="1" applyBorder="1"/>
    <xf numFmtId="0" fontId="4" fillId="0" borderId="10" xfId="0" applyFont="1" applyBorder="1"/>
    <xf numFmtId="2" fontId="1" fillId="0" borderId="10" xfId="0" applyNumberFormat="1" applyFont="1" applyFill="1" applyBorder="1"/>
    <xf numFmtId="0" fontId="1" fillId="0" borderId="10" xfId="0" applyFont="1" applyFill="1" applyBorder="1"/>
    <xf numFmtId="0" fontId="0" fillId="0" borderId="1" xfId="0" applyBorder="1"/>
    <xf numFmtId="2" fontId="1" fillId="0" borderId="1" xfId="0" applyNumberFormat="1" applyFont="1" applyBorder="1"/>
    <xf numFmtId="0" fontId="1" fillId="0" borderId="16" xfId="0" applyFont="1" applyBorder="1"/>
    <xf numFmtId="0" fontId="1" fillId="0" borderId="17" xfId="0" applyFont="1" applyBorder="1"/>
    <xf numFmtId="2" fontId="4" fillId="0" borderId="5" xfId="0" applyNumberFormat="1" applyFont="1" applyBorder="1"/>
    <xf numFmtId="2" fontId="1" fillId="0" borderId="5" xfId="0" applyNumberFormat="1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18" xfId="0" applyFont="1" applyBorder="1"/>
    <xf numFmtId="0" fontId="4" fillId="0" borderId="2" xfId="0" applyFont="1" applyBorder="1" applyAlignment="1">
      <alignment wrapText="1"/>
    </xf>
    <xf numFmtId="0" fontId="1" fillId="0" borderId="18" xfId="0" applyFont="1" applyBorder="1"/>
    <xf numFmtId="0" fontId="4" fillId="0" borderId="5" xfId="0" applyFont="1" applyBorder="1"/>
    <xf numFmtId="0" fontId="4" fillId="0" borderId="16" xfId="0" applyFont="1" applyBorder="1"/>
    <xf numFmtId="2" fontId="4" fillId="0" borderId="19" xfId="0" applyNumberFormat="1" applyFont="1" applyBorder="1"/>
    <xf numFmtId="0" fontId="4" fillId="0" borderId="0" xfId="0" applyFont="1"/>
    <xf numFmtId="0" fontId="4" fillId="0" borderId="4" xfId="0" applyFont="1" applyBorder="1"/>
    <xf numFmtId="2" fontId="1" fillId="0" borderId="19" xfId="0" applyNumberFormat="1" applyFont="1" applyBorder="1"/>
    <xf numFmtId="0" fontId="0" fillId="0" borderId="0" xfId="0" applyAlignment="1">
      <alignment wrapText="1"/>
    </xf>
    <xf numFmtId="0" fontId="0" fillId="0" borderId="0" xfId="0" applyAlignment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7"/>
  <sheetViews>
    <sheetView tabSelected="1" view="pageBreakPreview" zoomScale="60" workbookViewId="0">
      <selection activeCell="D60" sqref="D60"/>
    </sheetView>
  </sheetViews>
  <sheetFormatPr defaultRowHeight="12.75"/>
  <cols>
    <col min="1" max="1" width="20.7109375" customWidth="1"/>
    <col min="2" max="2" width="68.42578125" bestFit="1" customWidth="1"/>
    <col min="3" max="3" width="16.42578125" customWidth="1"/>
    <col min="4" max="4" width="10.42578125" bestFit="1" customWidth="1"/>
  </cols>
  <sheetData>
    <row r="1" spans="1:9">
      <c r="B1" s="14" t="s">
        <v>84</v>
      </c>
    </row>
    <row r="2" spans="1:9">
      <c r="B2" s="56" t="s">
        <v>3</v>
      </c>
      <c r="C2" s="57"/>
    </row>
    <row r="3" spans="1:9">
      <c r="B3" s="56" t="s">
        <v>4</v>
      </c>
      <c r="C3" s="57"/>
    </row>
    <row r="4" spans="1:9" ht="47.25">
      <c r="B4" s="15" t="s">
        <v>83</v>
      </c>
      <c r="C4" s="14"/>
      <c r="D4" s="14"/>
      <c r="E4" s="14"/>
      <c r="F4" s="14"/>
      <c r="G4" s="14"/>
      <c r="H4" s="14"/>
      <c r="I4" s="14"/>
    </row>
    <row r="5" spans="1:9">
      <c r="B5" s="11" t="s">
        <v>29</v>
      </c>
    </row>
    <row r="6" spans="1:9">
      <c r="B6" s="11"/>
    </row>
    <row r="7" spans="1:9" ht="13.5" thickBot="1">
      <c r="A7" s="8"/>
      <c r="B7" s="8" t="s">
        <v>0</v>
      </c>
      <c r="C7" s="8" t="s">
        <v>1</v>
      </c>
    </row>
    <row r="8" spans="1:9">
      <c r="A8" s="42"/>
      <c r="B8" s="4" t="s">
        <v>10</v>
      </c>
      <c r="C8" s="12">
        <f>SUM(C9+C10+C11+C29+C26+C37+C44)</f>
        <v>8464532.7699999996</v>
      </c>
    </row>
    <row r="9" spans="1:9">
      <c r="A9" s="16">
        <v>2111</v>
      </c>
      <c r="B9" s="2" t="s">
        <v>5</v>
      </c>
      <c r="C9" s="43">
        <v>6120277.2599999998</v>
      </c>
    </row>
    <row r="10" spans="1:9">
      <c r="A10" s="5">
        <v>2120</v>
      </c>
      <c r="B10" s="2" t="s">
        <v>6</v>
      </c>
      <c r="C10" s="43">
        <v>1442655.68</v>
      </c>
    </row>
    <row r="11" spans="1:9">
      <c r="A11" s="5" t="s">
        <v>8</v>
      </c>
      <c r="B11" s="2" t="s">
        <v>7</v>
      </c>
      <c r="C11" s="44">
        <f>SUM(C12:C24)</f>
        <v>291336.87</v>
      </c>
      <c r="G11" s="22"/>
    </row>
    <row r="12" spans="1:9">
      <c r="A12" s="5">
        <v>2210</v>
      </c>
      <c r="B12" s="45" t="s">
        <v>30</v>
      </c>
      <c r="C12" s="43">
        <f>28700+26400</f>
        <v>55100</v>
      </c>
    </row>
    <row r="13" spans="1:9">
      <c r="A13" s="5">
        <v>2210</v>
      </c>
      <c r="B13" s="46" t="s">
        <v>31</v>
      </c>
      <c r="C13" s="47">
        <f>3350+702</f>
        <v>4052</v>
      </c>
    </row>
    <row r="14" spans="1:9">
      <c r="A14" s="5">
        <v>2210</v>
      </c>
      <c r="B14" s="46" t="s">
        <v>32</v>
      </c>
      <c r="C14" s="47">
        <f>1391.5+1610+299+542+1540+3.25+1850</f>
        <v>7235.75</v>
      </c>
    </row>
    <row r="15" spans="1:9">
      <c r="A15" s="5">
        <v>2210</v>
      </c>
      <c r="B15" s="46" t="s">
        <v>33</v>
      </c>
      <c r="C15" s="47">
        <f>5956.3+8000</f>
        <v>13956.3</v>
      </c>
    </row>
    <row r="16" spans="1:9">
      <c r="A16" s="5">
        <v>2210</v>
      </c>
      <c r="B16" s="46" t="s">
        <v>34</v>
      </c>
      <c r="C16" s="47">
        <f>151.8+1700+3000+500+1500</f>
        <v>6851.8</v>
      </c>
    </row>
    <row r="17" spans="1:3">
      <c r="A17" s="5">
        <v>2210</v>
      </c>
      <c r="B17" s="46" t="s">
        <v>35</v>
      </c>
      <c r="C17" s="47">
        <f>20592+2574</f>
        <v>23166</v>
      </c>
    </row>
    <row r="18" spans="1:3">
      <c r="A18" s="5">
        <v>2210</v>
      </c>
      <c r="B18" s="46" t="s">
        <v>36</v>
      </c>
      <c r="C18" s="47">
        <v>6480</v>
      </c>
    </row>
    <row r="19" spans="1:3" ht="30" customHeight="1">
      <c r="A19" s="5">
        <v>2210</v>
      </c>
      <c r="B19" s="48" t="s">
        <v>37</v>
      </c>
      <c r="C19" s="47">
        <f>13600+14316.1+17868.4+16343.44+8150+13500.75</f>
        <v>83778.69</v>
      </c>
    </row>
    <row r="20" spans="1:3" ht="25.5">
      <c r="A20" s="5">
        <v>2210</v>
      </c>
      <c r="B20" s="48" t="s">
        <v>38</v>
      </c>
      <c r="C20" s="47">
        <f>7900+12478+15683.9+12131.6+13656.56+50</f>
        <v>61900.06</v>
      </c>
    </row>
    <row r="21" spans="1:3">
      <c r="A21" s="5">
        <v>2210</v>
      </c>
      <c r="B21" s="46" t="s">
        <v>39</v>
      </c>
      <c r="C21" s="47">
        <v>3403</v>
      </c>
    </row>
    <row r="22" spans="1:3">
      <c r="A22" s="5">
        <v>2210</v>
      </c>
      <c r="B22" s="46" t="s">
        <v>40</v>
      </c>
      <c r="C22" s="47">
        <v>4700</v>
      </c>
    </row>
    <row r="23" spans="1:3">
      <c r="A23" s="5">
        <v>2210</v>
      </c>
      <c r="B23" s="46" t="s">
        <v>41</v>
      </c>
      <c r="C23" s="47">
        <f>1026+18238.02</f>
        <v>19264.02</v>
      </c>
    </row>
    <row r="24" spans="1:3">
      <c r="A24" s="5">
        <v>2210</v>
      </c>
      <c r="B24" s="46" t="s">
        <v>42</v>
      </c>
      <c r="C24" s="47">
        <v>1449.25</v>
      </c>
    </row>
    <row r="25" spans="1:3">
      <c r="A25" s="5"/>
      <c r="B25" s="46" t="s">
        <v>11</v>
      </c>
      <c r="C25" s="47"/>
    </row>
    <row r="26" spans="1:3">
      <c r="A26" s="5" t="s">
        <v>43</v>
      </c>
      <c r="B26" s="8" t="s">
        <v>44</v>
      </c>
      <c r="C26" s="49">
        <f>C27+C28</f>
        <v>224715.63</v>
      </c>
    </row>
    <row r="27" spans="1:3">
      <c r="A27" s="5">
        <v>2220</v>
      </c>
      <c r="B27" s="46" t="s">
        <v>45</v>
      </c>
      <c r="C27" s="47">
        <v>196563.63</v>
      </c>
    </row>
    <row r="28" spans="1:3">
      <c r="A28" s="5">
        <v>2220</v>
      </c>
      <c r="B28" s="46" t="s">
        <v>46</v>
      </c>
      <c r="C28" s="47">
        <f>26607+345+375+825</f>
        <v>28152</v>
      </c>
    </row>
    <row r="29" spans="1:3">
      <c r="A29" s="5" t="s">
        <v>12</v>
      </c>
      <c r="B29" s="8" t="s">
        <v>15</v>
      </c>
      <c r="C29" s="49">
        <f>SUM(C30:C35)</f>
        <v>79047.63</v>
      </c>
    </row>
    <row r="30" spans="1:3">
      <c r="A30" s="5">
        <v>2240</v>
      </c>
      <c r="B30" s="27" t="s">
        <v>47</v>
      </c>
      <c r="C30" s="47">
        <f>5677.77+6546.4+444+1776+1776+375+10000+1776+1776+4023.05</f>
        <v>34170.22</v>
      </c>
    </row>
    <row r="31" spans="1:3">
      <c r="A31" s="5">
        <v>2240</v>
      </c>
      <c r="B31" s="27" t="s">
        <v>48</v>
      </c>
      <c r="C31" s="47">
        <f>2400+8100+800+5000</f>
        <v>16300</v>
      </c>
    </row>
    <row r="32" spans="1:3">
      <c r="A32" s="5">
        <v>2240</v>
      </c>
      <c r="B32" s="27" t="s">
        <v>49</v>
      </c>
      <c r="C32" s="47">
        <f>200+625+120+120+813.75</f>
        <v>1878.75</v>
      </c>
    </row>
    <row r="33" spans="1:6">
      <c r="A33" s="5">
        <v>2240</v>
      </c>
      <c r="B33" s="27" t="s">
        <v>81</v>
      </c>
      <c r="C33" s="47">
        <f>438+438</f>
        <v>876</v>
      </c>
    </row>
    <row r="34" spans="1:6">
      <c r="A34" s="5">
        <v>2240</v>
      </c>
      <c r="B34" s="27" t="s">
        <v>50</v>
      </c>
      <c r="C34" s="47">
        <f>297.89+237.84</f>
        <v>535.73</v>
      </c>
    </row>
    <row r="35" spans="1:6">
      <c r="A35" s="5">
        <v>2240</v>
      </c>
      <c r="B35" s="27" t="s">
        <v>51</v>
      </c>
      <c r="C35" s="47">
        <f>1219.31+1221.2+9711+446.22+2549.5+10139.7</f>
        <v>25286.93</v>
      </c>
    </row>
    <row r="36" spans="1:6">
      <c r="A36" s="5"/>
      <c r="B36" s="27"/>
      <c r="C36" s="47"/>
    </row>
    <row r="37" spans="1:6">
      <c r="A37" s="5" t="s">
        <v>52</v>
      </c>
      <c r="B37" s="8" t="s">
        <v>53</v>
      </c>
      <c r="C37" s="47">
        <f>C38</f>
        <v>102445.82</v>
      </c>
    </row>
    <row r="38" spans="1:6">
      <c r="A38" s="5">
        <v>2250</v>
      </c>
      <c r="B38" s="27" t="s">
        <v>54</v>
      </c>
      <c r="C38" s="47">
        <v>102445.82</v>
      </c>
    </row>
    <row r="39" spans="1:6" hidden="1">
      <c r="A39" s="5"/>
      <c r="B39" s="27"/>
      <c r="C39" s="47"/>
    </row>
    <row r="40" spans="1:6" hidden="1">
      <c r="A40" s="5"/>
      <c r="B40" s="27"/>
      <c r="C40" s="47"/>
    </row>
    <row r="41" spans="1:6" hidden="1">
      <c r="A41" s="5"/>
      <c r="B41" s="27"/>
      <c r="C41" s="47"/>
    </row>
    <row r="42" spans="1:6" ht="14.25" hidden="1" customHeight="1">
      <c r="A42" s="5"/>
      <c r="B42" s="45"/>
      <c r="C42" s="50"/>
    </row>
    <row r="43" spans="1:6" hidden="1">
      <c r="A43" s="5"/>
      <c r="B43" s="45"/>
      <c r="C43" s="50"/>
      <c r="F43">
        <f>224715.63-C28</f>
        <v>196563.63</v>
      </c>
    </row>
    <row r="44" spans="1:6">
      <c r="A44" s="5" t="s">
        <v>14</v>
      </c>
      <c r="B44" s="2" t="s">
        <v>16</v>
      </c>
      <c r="C44" s="44">
        <f>SUM(C45:C49)</f>
        <v>204053.88</v>
      </c>
    </row>
    <row r="45" spans="1:6" hidden="1">
      <c r="A45" s="5">
        <v>2271</v>
      </c>
      <c r="B45" s="45" t="s">
        <v>17</v>
      </c>
      <c r="C45" s="43"/>
    </row>
    <row r="46" spans="1:6">
      <c r="A46" s="5">
        <v>2272</v>
      </c>
      <c r="B46" s="45" t="s">
        <v>18</v>
      </c>
      <c r="C46" s="43">
        <v>1894.01</v>
      </c>
    </row>
    <row r="47" spans="1:6">
      <c r="A47" s="5">
        <v>2273</v>
      </c>
      <c r="B47" s="45" t="s">
        <v>19</v>
      </c>
      <c r="C47" s="43">
        <v>183284.13</v>
      </c>
    </row>
    <row r="48" spans="1:6">
      <c r="A48" s="5">
        <v>2274</v>
      </c>
      <c r="B48" s="45" t="s">
        <v>20</v>
      </c>
      <c r="C48" s="43">
        <v>15499.18</v>
      </c>
    </row>
    <row r="49" spans="1:3" ht="13.5" thickBot="1">
      <c r="A49" s="21">
        <v>2275</v>
      </c>
      <c r="B49" s="51" t="s">
        <v>82</v>
      </c>
      <c r="C49" s="52">
        <v>3376.56</v>
      </c>
    </row>
    <row r="50" spans="1:3" ht="13.5" thickBot="1">
      <c r="A50" s="53"/>
      <c r="B50" s="53"/>
      <c r="C50" s="53"/>
    </row>
    <row r="51" spans="1:3">
      <c r="A51" s="58" t="s">
        <v>55</v>
      </c>
      <c r="B51" s="59"/>
      <c r="C51" s="60"/>
    </row>
    <row r="52" spans="1:3">
      <c r="A52" s="54">
        <v>2220</v>
      </c>
      <c r="B52" s="45" t="s">
        <v>56</v>
      </c>
      <c r="C52" s="43">
        <v>863788.61</v>
      </c>
    </row>
    <row r="53" spans="1:3" ht="13.5" thickBot="1">
      <c r="A53" s="21" t="s">
        <v>57</v>
      </c>
      <c r="B53" s="51"/>
      <c r="C53" s="55">
        <f>C52</f>
        <v>863788.61</v>
      </c>
    </row>
    <row r="54" spans="1:3">
      <c r="A54" s="61" t="s">
        <v>61</v>
      </c>
      <c r="B54" s="62"/>
      <c r="C54" s="63"/>
    </row>
    <row r="55" spans="1:3">
      <c r="A55" s="54">
        <v>3110</v>
      </c>
      <c r="B55" s="45" t="s">
        <v>62</v>
      </c>
      <c r="C55" s="43">
        <f>17900+18375</f>
        <v>36275</v>
      </c>
    </row>
    <row r="56" spans="1:3">
      <c r="A56" s="54">
        <v>3110</v>
      </c>
      <c r="B56" s="45" t="s">
        <v>63</v>
      </c>
      <c r="C56" s="50">
        <f>16100+20000+183780+158400</f>
        <v>378280</v>
      </c>
    </row>
    <row r="57" spans="1:3">
      <c r="A57" s="54">
        <v>3110</v>
      </c>
      <c r="B57" s="45" t="s">
        <v>64</v>
      </c>
      <c r="C57" s="50">
        <v>15000</v>
      </c>
    </row>
    <row r="58" spans="1:3" ht="13.5" thickBot="1">
      <c r="A58" s="21" t="s">
        <v>86</v>
      </c>
      <c r="B58" s="51"/>
      <c r="C58" s="40">
        <f>SUM(C55:C57)</f>
        <v>429555</v>
      </c>
    </row>
    <row r="61" spans="1:3">
      <c r="A61" s="31" t="s">
        <v>77</v>
      </c>
      <c r="B61" t="s">
        <v>79</v>
      </c>
    </row>
    <row r="62" spans="1:3">
      <c r="A62" s="31"/>
      <c r="B62" t="s">
        <v>78</v>
      </c>
    </row>
    <row r="63" spans="1:3">
      <c r="A63" s="31"/>
    </row>
    <row r="64" spans="1:3">
      <c r="A64" s="31"/>
    </row>
    <row r="65" spans="1:2">
      <c r="A65" s="31" t="s">
        <v>28</v>
      </c>
      <c r="B65" t="s">
        <v>80</v>
      </c>
    </row>
    <row r="66" spans="1:2">
      <c r="A66" s="31"/>
      <c r="B66" t="s">
        <v>78</v>
      </c>
    </row>
    <row r="67" spans="1:2">
      <c r="A67" s="23"/>
    </row>
  </sheetData>
  <mergeCells count="4">
    <mergeCell ref="B2:C2"/>
    <mergeCell ref="B3:C3"/>
    <mergeCell ref="A51:C51"/>
    <mergeCell ref="A54:C54"/>
  </mergeCells>
  <phoneticPr fontId="0" type="noConversion"/>
  <pageMargins left="0.7" right="0.7" top="0.75" bottom="0.7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6"/>
  <sheetViews>
    <sheetView topLeftCell="A13" workbookViewId="0">
      <selection activeCell="A34" sqref="A34:B40"/>
    </sheetView>
  </sheetViews>
  <sheetFormatPr defaultRowHeight="12.75"/>
  <cols>
    <col min="1" max="1" width="22" customWidth="1"/>
    <col min="2" max="2" width="68.42578125" bestFit="1" customWidth="1"/>
    <col min="3" max="3" width="16.42578125" customWidth="1"/>
    <col min="4" max="4" width="10.42578125" bestFit="1" customWidth="1"/>
  </cols>
  <sheetData>
    <row r="1" spans="1:9">
      <c r="B1" s="14" t="s">
        <v>84</v>
      </c>
    </row>
    <row r="2" spans="1:9">
      <c r="B2" s="56" t="s">
        <v>3</v>
      </c>
      <c r="C2" s="57"/>
    </row>
    <row r="3" spans="1:9">
      <c r="B3" s="56" t="s">
        <v>4</v>
      </c>
      <c r="C3" s="57"/>
    </row>
    <row r="4" spans="1:9" ht="15.75">
      <c r="B4" s="15"/>
      <c r="C4" s="14"/>
      <c r="D4" s="14"/>
      <c r="E4" s="14"/>
      <c r="F4" s="14"/>
      <c r="G4" s="14"/>
      <c r="H4" s="14"/>
      <c r="I4" s="14"/>
    </row>
    <row r="5" spans="1:9" ht="47.25">
      <c r="B5" s="15" t="s">
        <v>83</v>
      </c>
      <c r="C5" s="14"/>
      <c r="D5" s="14"/>
      <c r="E5" s="14"/>
      <c r="F5" s="14"/>
      <c r="G5" s="14"/>
      <c r="H5" s="14"/>
      <c r="I5" s="14"/>
    </row>
    <row r="6" spans="1:9" ht="16.5" thickBot="1">
      <c r="B6" s="15" t="s">
        <v>23</v>
      </c>
      <c r="C6" s="14"/>
      <c r="D6" s="14"/>
      <c r="E6" s="14"/>
      <c r="F6" s="14"/>
      <c r="G6" s="14"/>
      <c r="H6" s="14"/>
      <c r="I6" s="14"/>
    </row>
    <row r="7" spans="1:9" ht="16.5" thickBot="1">
      <c r="A7" s="32" t="s">
        <v>21</v>
      </c>
      <c r="B7" s="33" t="s">
        <v>22</v>
      </c>
      <c r="C7" s="34">
        <v>1224.48</v>
      </c>
    </row>
    <row r="8" spans="1:9" ht="15.75">
      <c r="A8" s="19"/>
      <c r="B8" s="7" t="s">
        <v>24</v>
      </c>
      <c r="C8" s="38">
        <f>C9+C10+C11+C12</f>
        <v>1413269.8099999998</v>
      </c>
      <c r="D8" s="22"/>
    </row>
    <row r="9" spans="1:9" ht="15.75">
      <c r="A9" s="17" t="s">
        <v>13</v>
      </c>
      <c r="B9" s="7" t="s">
        <v>65</v>
      </c>
      <c r="C9" s="18">
        <v>0</v>
      </c>
    </row>
    <row r="10" spans="1:9" ht="15.75">
      <c r="A10" s="17"/>
      <c r="B10" s="7" t="s">
        <v>66</v>
      </c>
      <c r="C10" s="18">
        <f>1573.03+1</f>
        <v>1574.03</v>
      </c>
    </row>
    <row r="11" spans="1:9" ht="15.75">
      <c r="A11" s="17"/>
      <c r="B11" s="7" t="s">
        <v>25</v>
      </c>
      <c r="C11" s="18">
        <f>2840</f>
        <v>2840</v>
      </c>
    </row>
    <row r="12" spans="1:9" ht="15.75">
      <c r="A12" s="17"/>
      <c r="B12" s="7" t="s">
        <v>26</v>
      </c>
      <c r="C12" s="18">
        <f>C13</f>
        <v>1408855.7799999998</v>
      </c>
    </row>
    <row r="13" spans="1:9" ht="15.75">
      <c r="A13" s="17"/>
      <c r="B13" s="35" t="s">
        <v>67</v>
      </c>
      <c r="C13" s="36">
        <f>220076.73+536875.73+10000+609742.36+32160.96</f>
        <v>1408855.7799999998</v>
      </c>
    </row>
    <row r="14" spans="1:9" ht="15.75">
      <c r="A14" s="17"/>
      <c r="B14" s="7" t="s">
        <v>27</v>
      </c>
      <c r="C14" s="37">
        <f>C16+C23+C25+C28</f>
        <v>1414494.29</v>
      </c>
    </row>
    <row r="15" spans="1:9">
      <c r="A15" s="9"/>
      <c r="B15" s="2" t="s">
        <v>2</v>
      </c>
      <c r="C15" s="13"/>
    </row>
    <row r="16" spans="1:9">
      <c r="A16" s="9" t="s">
        <v>8</v>
      </c>
      <c r="B16" s="8" t="s">
        <v>7</v>
      </c>
      <c r="C16" s="28">
        <f>SUM(C17:C22)</f>
        <v>30036.510000000002</v>
      </c>
    </row>
    <row r="17" spans="1:3">
      <c r="A17" s="9">
        <v>2210</v>
      </c>
      <c r="B17" s="8" t="s">
        <v>58</v>
      </c>
      <c r="C17" s="13">
        <v>9600</v>
      </c>
    </row>
    <row r="18" spans="1:3">
      <c r="A18" s="9">
        <v>2210</v>
      </c>
      <c r="B18" s="8" t="s">
        <v>60</v>
      </c>
      <c r="C18" s="13">
        <v>5638.51</v>
      </c>
    </row>
    <row r="19" spans="1:3">
      <c r="A19" s="9">
        <v>2210</v>
      </c>
      <c r="B19" s="8" t="s">
        <v>59</v>
      </c>
      <c r="C19" s="13">
        <v>400</v>
      </c>
    </row>
    <row r="20" spans="1:3">
      <c r="A20" s="9">
        <v>2210</v>
      </c>
      <c r="B20" s="8" t="s">
        <v>68</v>
      </c>
      <c r="C20" s="13">
        <f>7249.8+3466.2</f>
        <v>10716</v>
      </c>
    </row>
    <row r="21" spans="1:3">
      <c r="A21" s="9">
        <v>2210</v>
      </c>
      <c r="B21" s="8" t="s">
        <v>69</v>
      </c>
      <c r="C21" s="13">
        <v>420</v>
      </c>
    </row>
    <row r="22" spans="1:3">
      <c r="A22" s="9">
        <v>2210</v>
      </c>
      <c r="B22" s="8" t="s">
        <v>70</v>
      </c>
      <c r="C22" s="13">
        <v>3262</v>
      </c>
    </row>
    <row r="23" spans="1:3">
      <c r="A23" s="5" t="s">
        <v>43</v>
      </c>
      <c r="B23" s="8"/>
      <c r="C23" s="28">
        <f>SUM(C24:C24)</f>
        <v>249646.28000000003</v>
      </c>
    </row>
    <row r="24" spans="1:3">
      <c r="A24" s="9">
        <v>2220</v>
      </c>
      <c r="B24" s="10" t="s">
        <v>71</v>
      </c>
      <c r="C24" s="13">
        <f>96502.52+23011.4+130132.36</f>
        <v>249646.28000000003</v>
      </c>
    </row>
    <row r="25" spans="1:3">
      <c r="A25" s="9" t="s">
        <v>72</v>
      </c>
      <c r="B25" s="2"/>
      <c r="C25" s="6">
        <f>C26</f>
        <v>1125192</v>
      </c>
    </row>
    <row r="26" spans="1:3" ht="36.75" customHeight="1">
      <c r="A26" s="9"/>
      <c r="B26" s="29" t="s">
        <v>73</v>
      </c>
      <c r="C26" s="13">
        <f>538151+511368+75673</f>
        <v>1125192</v>
      </c>
    </row>
    <row r="27" spans="1:3">
      <c r="A27" s="20"/>
      <c r="B27" s="3"/>
      <c r="C27" s="13"/>
    </row>
    <row r="28" spans="1:3">
      <c r="A28" s="5" t="s">
        <v>74</v>
      </c>
      <c r="B28" s="30" t="s">
        <v>76</v>
      </c>
      <c r="C28" s="28">
        <f>C29</f>
        <v>9619.5</v>
      </c>
    </row>
    <row r="29" spans="1:3">
      <c r="A29" s="2"/>
      <c r="B29" s="1" t="s">
        <v>75</v>
      </c>
      <c r="C29" s="13">
        <v>9619.5</v>
      </c>
    </row>
    <row r="30" spans="1:3" ht="13.5" thickBot="1">
      <c r="A30" s="39"/>
      <c r="B30" s="41" t="s">
        <v>85</v>
      </c>
      <c r="C30" s="40">
        <v>0</v>
      </c>
    </row>
    <row r="32" spans="1:3">
      <c r="A32" s="23"/>
      <c r="B32" s="25"/>
      <c r="C32" s="25"/>
    </row>
    <row r="33" spans="1:3">
      <c r="A33" s="23"/>
      <c r="B33" s="25"/>
      <c r="C33" s="25"/>
    </row>
    <row r="34" spans="1:3">
      <c r="A34" s="31" t="s">
        <v>77</v>
      </c>
      <c r="B34" t="s">
        <v>79</v>
      </c>
    </row>
    <row r="35" spans="1:3">
      <c r="A35" s="31"/>
      <c r="B35" t="s">
        <v>78</v>
      </c>
    </row>
    <row r="36" spans="1:3">
      <c r="A36" s="31"/>
    </row>
    <row r="37" spans="1:3">
      <c r="A37" s="31"/>
    </row>
    <row r="38" spans="1:3">
      <c r="A38" s="31" t="s">
        <v>28</v>
      </c>
      <c r="B38" t="s">
        <v>80</v>
      </c>
    </row>
    <row r="39" spans="1:3" ht="11.25" customHeight="1">
      <c r="A39" s="31"/>
      <c r="B39" t="s">
        <v>78</v>
      </c>
    </row>
    <row r="40" spans="1:3">
      <c r="A40" s="23"/>
    </row>
    <row r="41" spans="1:3">
      <c r="A41" s="23"/>
    </row>
    <row r="42" spans="1:3">
      <c r="A42" s="23"/>
    </row>
    <row r="43" spans="1:3">
      <c r="A43" s="23"/>
      <c r="B43" s="25"/>
      <c r="C43" s="25"/>
    </row>
    <row r="44" spans="1:3">
      <c r="A44" s="23"/>
      <c r="B44" s="25"/>
      <c r="C44" s="25"/>
    </row>
    <row r="45" spans="1:3" ht="15.75">
      <c r="A45" s="26"/>
      <c r="B45" s="23"/>
      <c r="C45" s="23"/>
    </row>
    <row r="46" spans="1:3">
      <c r="A46" s="23"/>
      <c r="B46" s="23"/>
      <c r="C46" s="25"/>
    </row>
    <row r="47" spans="1:3">
      <c r="A47" s="23"/>
      <c r="B47" s="23"/>
      <c r="C47" s="25"/>
    </row>
    <row r="48" spans="1:3">
      <c r="A48" s="23"/>
      <c r="B48" s="23"/>
      <c r="C48" s="25"/>
    </row>
    <row r="49" spans="1:3">
      <c r="A49" s="23"/>
      <c r="B49" s="23"/>
      <c r="C49" s="25"/>
    </row>
    <row r="50" spans="1:3">
      <c r="A50" s="23"/>
      <c r="B50" s="23"/>
      <c r="C50" s="25"/>
    </row>
    <row r="51" spans="1:3">
      <c r="A51" s="23"/>
      <c r="B51" s="23"/>
      <c r="C51" s="25"/>
    </row>
    <row r="52" spans="1:3">
      <c r="A52" s="23"/>
      <c r="B52" s="23"/>
      <c r="C52" s="25"/>
    </row>
    <row r="53" spans="1:3">
      <c r="A53" s="23"/>
      <c r="B53" s="23"/>
      <c r="C53" s="25"/>
    </row>
    <row r="54" spans="1:3">
      <c r="A54" s="23"/>
      <c r="B54" s="24"/>
      <c r="C54" s="25"/>
    </row>
    <row r="55" spans="1:3">
      <c r="A55" s="23"/>
      <c r="B55" s="24"/>
      <c r="C55" s="25"/>
    </row>
    <row r="56" spans="1:3">
      <c r="A56" s="23"/>
      <c r="B56" s="25"/>
      <c r="C56" s="25"/>
    </row>
    <row r="57" spans="1:3">
      <c r="A57" s="23"/>
      <c r="B57" s="23"/>
      <c r="C57" s="23"/>
    </row>
    <row r="58" spans="1:3">
      <c r="A58" s="23"/>
      <c r="B58" s="23"/>
      <c r="C58" s="25"/>
    </row>
    <row r="59" spans="1:3">
      <c r="A59" s="23"/>
      <c r="B59" s="25"/>
      <c r="C59" s="25"/>
    </row>
    <row r="60" spans="1:3">
      <c r="A60" s="23"/>
      <c r="B60" s="25"/>
      <c r="C60" s="25"/>
    </row>
    <row r="61" spans="1:3">
      <c r="A61" s="23"/>
      <c r="B61" s="25"/>
      <c r="C61" s="25"/>
    </row>
    <row r="62" spans="1:3">
      <c r="A62" s="23"/>
      <c r="B62" s="25"/>
      <c r="C62" s="25"/>
    </row>
    <row r="63" spans="1:3">
      <c r="A63" s="25"/>
      <c r="B63" s="25"/>
      <c r="C63" s="25"/>
    </row>
    <row r="66" spans="1:1">
      <c r="A66" t="s">
        <v>9</v>
      </c>
    </row>
  </sheetData>
  <mergeCells count="2">
    <mergeCell ref="B2:C2"/>
    <mergeCell ref="B3:C3"/>
  </mergeCells>
  <phoneticPr fontId="0" type="noConversion"/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загальний фонд і 07 спец</vt:lpstr>
      <vt:lpstr>спеціальний(02,03)</vt:lpstr>
      <vt:lpstr>'загальний фонд і 07 спец'!Область_печати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Admin</cp:lastModifiedBy>
  <cp:lastPrinted>2018-07-12T05:49:07Z</cp:lastPrinted>
  <dcterms:created xsi:type="dcterms:W3CDTF">2017-03-14T16:38:03Z</dcterms:created>
  <dcterms:modified xsi:type="dcterms:W3CDTF">2018-07-12T05:50:03Z</dcterms:modified>
</cp:coreProperties>
</file>