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19\Звіти_міського_голови\Іквартал\"/>
    </mc:Choice>
  </mc:AlternateContent>
  <bookViews>
    <workbookView xWindow="0" yWindow="0" windowWidth="24000" windowHeight="9135"/>
  </bookViews>
  <sheets>
    <sheet name="загальний фонд і 07 спец" sheetId="2" r:id="rId1"/>
    <sheet name="інсуліни" sheetId="3" r:id="rId2"/>
  </sheets>
  <definedNames>
    <definedName name="_xlnm.Print_Area" localSheetId="0">'загальний фонд і 07 спец'!$A$1:$D$66</definedName>
  </definedNames>
  <calcPr calcId="162913"/>
</workbook>
</file>

<file path=xl/calcChain.xml><?xml version="1.0" encoding="utf-8"?>
<calcChain xmlns="http://schemas.openxmlformats.org/spreadsheetml/2006/main">
  <c r="C24" i="2" l="1"/>
  <c r="C18" i="2"/>
  <c r="C25" i="2"/>
  <c r="C26" i="2"/>
  <c r="C22" i="2"/>
  <c r="C19" i="2" s="1"/>
  <c r="C23" i="2"/>
  <c r="C27" i="2"/>
  <c r="C9" i="3"/>
  <c r="C52" i="2"/>
  <c r="C51" i="2"/>
  <c r="C50" i="2"/>
  <c r="C49" i="2"/>
  <c r="C35" i="2"/>
  <c r="C32" i="2"/>
  <c r="C29" i="2"/>
  <c r="C30" i="2"/>
  <c r="C28" i="2" s="1"/>
  <c r="C13" i="2"/>
  <c r="C17" i="2"/>
  <c r="C15" i="2"/>
  <c r="C54" i="2"/>
  <c r="C53" i="2" s="1"/>
  <c r="C46" i="2"/>
  <c r="C40" i="2"/>
  <c r="C39" i="2"/>
  <c r="C37" i="2"/>
  <c r="C33" i="2"/>
  <c r="C36" i="2"/>
  <c r="C16" i="2"/>
  <c r="C11" i="2" s="1"/>
  <c r="C8" i="2" s="1"/>
  <c r="C10" i="2"/>
  <c r="C9" i="2"/>
  <c r="C64" i="2"/>
  <c r="F45" i="2"/>
  <c r="C31" i="2"/>
</calcChain>
</file>

<file path=xl/sharedStrings.xml><?xml version="1.0" encoding="utf-8"?>
<sst xmlns="http://schemas.openxmlformats.org/spreadsheetml/2006/main" count="72" uniqueCount="66">
  <si>
    <t>Назва робіт (послуг)</t>
  </si>
  <si>
    <t>Сума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</si>
  <si>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</si>
  <si>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</si>
  <si>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</si>
  <si>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заробітна плата</t>
  </si>
  <si>
    <t>нарахування на заробітну</t>
  </si>
  <si>
    <t>Предмети, матеріали, обладнання та інвентар</t>
  </si>
  <si>
    <t>Всього 2210</t>
  </si>
  <si>
    <t>Всього 2240</t>
  </si>
  <si>
    <t>Всього 2270</t>
  </si>
  <si>
    <t>Оплата послуг (крім комунальних )</t>
  </si>
  <si>
    <t>Оплата комунальних послуг та енергоносіїв</t>
  </si>
  <si>
    <t>Оплата теплопостачання</t>
  </si>
  <si>
    <t>Оплата електроенергії</t>
  </si>
  <si>
    <t>Оплата природного газу</t>
  </si>
  <si>
    <t>Загальний фонд та спеціальний (07) фонд</t>
  </si>
  <si>
    <t>господарські товари</t>
  </si>
  <si>
    <t>Всього 2220</t>
  </si>
  <si>
    <t>за надані телеком. послуги</t>
  </si>
  <si>
    <t>Всього 2250</t>
  </si>
  <si>
    <t>видатки на  відрядження</t>
  </si>
  <si>
    <t>відрядні</t>
  </si>
  <si>
    <t>Спеціальний фонд</t>
  </si>
  <si>
    <t>медикаменти</t>
  </si>
  <si>
    <t xml:space="preserve">                                                                                                                            міського бюджету за І квартал 2019 р.</t>
  </si>
  <si>
    <t>за обслуговування ліфтів</t>
  </si>
  <si>
    <t>за послуги з охорони</t>
  </si>
  <si>
    <t>дезинфікуючі засоби</t>
  </si>
  <si>
    <t>спеціальні рецептурні бланки</t>
  </si>
  <si>
    <t>лабораторні реактиви</t>
  </si>
  <si>
    <t>запчастини</t>
  </si>
  <si>
    <t>бланки</t>
  </si>
  <si>
    <t>канцелярські товари</t>
  </si>
  <si>
    <t>кабелі ЕКГ</t>
  </si>
  <si>
    <t>водонагрівач</t>
  </si>
  <si>
    <t>Всього 2230</t>
  </si>
  <si>
    <t>Продукти харчування </t>
  </si>
  <si>
    <t>Хлібобулочні вироби</t>
  </si>
  <si>
    <t>Інші продукти харчування</t>
  </si>
  <si>
    <t>вимірювання дози зовнішнього опромінення</t>
  </si>
  <si>
    <t>технічне обслуговування та поточний ремонт медичної техніки</t>
  </si>
  <si>
    <t>Вивіз сміття</t>
  </si>
  <si>
    <t>Всього 2280</t>
  </si>
  <si>
    <t>Дослідження і розробки, окремі заходи по реалізації державних (регіональних) програм</t>
  </si>
  <si>
    <t>Плата водопостачання та водовідведення</t>
  </si>
  <si>
    <t>Плата за теплопостачання</t>
  </si>
  <si>
    <t>Медикаменти та перев'язувальні матеріали </t>
  </si>
  <si>
    <t>Всього 3210</t>
  </si>
  <si>
    <t>автоматичний гематологічний аналізатор</t>
  </si>
  <si>
    <t>автоматичний клінічний біохімічний  аналізатор</t>
  </si>
  <si>
    <t>картриджі та комплектуючі</t>
  </si>
  <si>
    <t>відшкодування коштів за ліки пільговим категоріям</t>
  </si>
  <si>
    <t>донори</t>
  </si>
  <si>
    <t>встановлення програмного забезпечення 1С</t>
  </si>
  <si>
    <t>Капітальні трансферти підприємствам (установам, організаціям)</t>
  </si>
  <si>
    <t>Звіт про проведені видатки станом на 31.03.2019 року по                                       КНП "Овруцька міська лікарня" Овруцької міської ради Житимирської області</t>
  </si>
  <si>
    <t>ТКВКБМС</t>
  </si>
  <si>
    <t>Разом за  І квартал 2019 року</t>
  </si>
  <si>
    <t>багатопрофільна стаціонарна медична допомога населенню 0112010</t>
  </si>
  <si>
    <t>Навчання медичного персоналу по техніці безпеки,охорони праці</t>
  </si>
  <si>
    <t>Загальний фонд</t>
  </si>
  <si>
    <t>Разом станом на 31.03.2018 р.</t>
  </si>
  <si>
    <t>централізовані заходи з лікування хворих на цукровий та нецукровий діабет 0112144</t>
  </si>
  <si>
    <t>ренгенівська плівка для пільгових категорій</t>
  </si>
  <si>
    <t>витратні матеріали для функціонування лікарні(тест-смужки, термометри)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</si>
</sst>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0" fillId="0" borderId="1" xfId="0" applyBorder="1" applyAlignment="1">
      <alignment wrapText="1"/>
    </xf>
    <xf numFmtId="0" fontId="1" fillId="0" borderId="0" xfId="0" applyFont="1"/>
    <xf numFmtId="2" fontId="0" fillId="0" borderId="4" xfId="0" applyNumberFormat="1" applyFont="1" applyBorder="1"/>
    <xf numFmtId="0" fontId="0" fillId="0" borderId="6" xfId="0" applyBorder="1"/>
    <xf numFmtId="0" fontId="0" fillId="0" borderId="4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/>
    <xf numFmtId="2" fontId="2" fillId="0" borderId="4" xfId="0" applyNumberFormat="1" applyFont="1" applyBorder="1"/>
    <xf numFmtId="2" fontId="0" fillId="0" borderId="0" xfId="0" applyNumberFormat="1"/>
    <xf numFmtId="0" fontId="4" fillId="0" borderId="6" xfId="0" applyFont="1" applyBorder="1"/>
    <xf numFmtId="0" fontId="5" fillId="0" borderId="2" xfId="0" applyFont="1" applyBorder="1"/>
    <xf numFmtId="0" fontId="0" fillId="0" borderId="1" xfId="0" applyFont="1" applyBorder="1"/>
    <xf numFmtId="0" fontId="0" fillId="0" borderId="3" xfId="0" applyBorder="1"/>
    <xf numFmtId="0" fontId="6" fillId="0" borderId="7" xfId="0" applyFont="1" applyBorder="1"/>
    <xf numFmtId="2" fontId="0" fillId="0" borderId="4" xfId="0" applyNumberFormat="1" applyBorder="1"/>
    <xf numFmtId="2" fontId="6" fillId="0" borderId="8" xfId="0" applyNumberFormat="1" applyFont="1" applyBorder="1"/>
    <xf numFmtId="0" fontId="0" fillId="0" borderId="5" xfId="0" applyBorder="1"/>
    <xf numFmtId="0" fontId="7" fillId="0" borderId="2" xfId="0" applyFont="1" applyBorder="1"/>
    <xf numFmtId="0" fontId="8" fillId="0" borderId="6" xfId="0" applyFont="1" applyBorder="1"/>
    <xf numFmtId="2" fontId="3" fillId="0" borderId="1" xfId="0" applyNumberFormat="1" applyFont="1" applyBorder="1"/>
    <xf numFmtId="0" fontId="7" fillId="0" borderId="1" xfId="0" applyFont="1" applyBorder="1" applyAlignment="1">
      <alignment wrapText="1"/>
    </xf>
    <xf numFmtId="2" fontId="5" fillId="0" borderId="1" xfId="0" applyNumberFormat="1" applyFont="1" applyBorder="1"/>
    <xf numFmtId="2" fontId="2" fillId="0" borderId="1" xfId="0" applyNumberFormat="1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/>
    <xf numFmtId="2" fontId="5" fillId="0" borderId="6" xfId="0" applyNumberFormat="1" applyFont="1" applyBorder="1"/>
    <xf numFmtId="0" fontId="2" fillId="0" borderId="11" xfId="0" applyFont="1" applyBorder="1"/>
    <xf numFmtId="2" fontId="2" fillId="0" borderId="12" xfId="0" applyNumberFormat="1" applyFont="1" applyBorder="1"/>
    <xf numFmtId="0" fontId="0" fillId="2" borderId="6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="115" zoomScaleNormal="115" workbookViewId="0">
      <selection activeCell="B70" sqref="B70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8.85546875" customWidth="1"/>
    <col min="4" max="4" width="10.42578125" bestFit="1" customWidth="1"/>
  </cols>
  <sheetData>
    <row r="1" spans="1:9" x14ac:dyDescent="0.2">
      <c r="B1" s="13" t="s">
        <v>3</v>
      </c>
    </row>
    <row r="2" spans="1:9" x14ac:dyDescent="0.2">
      <c r="B2" s="43" t="s">
        <v>2</v>
      </c>
      <c r="C2" s="44"/>
    </row>
    <row r="3" spans="1:9" x14ac:dyDescent="0.2">
      <c r="B3" s="43" t="s">
        <v>25</v>
      </c>
      <c r="C3" s="44"/>
    </row>
    <row r="4" spans="1:9" ht="47.25" x14ac:dyDescent="0.25">
      <c r="B4" s="14" t="s">
        <v>56</v>
      </c>
      <c r="C4" s="13"/>
      <c r="D4" s="13"/>
      <c r="E4" s="13"/>
      <c r="F4" s="13"/>
      <c r="G4" s="13"/>
      <c r="H4" s="13"/>
      <c r="I4" s="13"/>
    </row>
    <row r="5" spans="1:9" x14ac:dyDescent="0.2">
      <c r="B5" s="9" t="s">
        <v>16</v>
      </c>
    </row>
    <row r="6" spans="1:9" x14ac:dyDescent="0.2">
      <c r="B6" s="9"/>
    </row>
    <row r="7" spans="1:9" ht="13.5" thickBot="1" x14ac:dyDescent="0.25">
      <c r="A7" s="36" t="s">
        <v>57</v>
      </c>
      <c r="B7" s="36" t="s">
        <v>0</v>
      </c>
      <c r="C7" s="36" t="s">
        <v>1</v>
      </c>
    </row>
    <row r="8" spans="1:9" ht="51" x14ac:dyDescent="0.2">
      <c r="A8" s="33" t="s">
        <v>59</v>
      </c>
      <c r="B8" s="34" t="s">
        <v>58</v>
      </c>
      <c r="C8" s="35">
        <f>SUM(C9+C10+C11+C28+C31+C19+C39+C46+C53)</f>
        <v>7245110.1999999993</v>
      </c>
      <c r="D8" s="17"/>
    </row>
    <row r="9" spans="1:9" x14ac:dyDescent="0.2">
      <c r="A9" s="15">
        <v>2111</v>
      </c>
      <c r="B9" s="2" t="s">
        <v>5</v>
      </c>
      <c r="C9" s="10">
        <f>781386.73+1514716.36+17932.15+761949.52+8816.9+1427391.56+726520.21+2322.73</f>
        <v>5241036.16</v>
      </c>
    </row>
    <row r="10" spans="1:9" x14ac:dyDescent="0.2">
      <c r="A10" s="4">
        <v>2120</v>
      </c>
      <c r="B10" s="2" t="s">
        <v>6</v>
      </c>
      <c r="C10" s="10">
        <f>156505+312024.09+3661.53+107000+1939.72+332036.53+159834.45+574.3</f>
        <v>1073575.6200000001</v>
      </c>
    </row>
    <row r="11" spans="1:9" ht="15.75" x14ac:dyDescent="0.25">
      <c r="A11" s="4" t="s">
        <v>8</v>
      </c>
      <c r="B11" s="2" t="s">
        <v>7</v>
      </c>
      <c r="C11" s="16">
        <f>SUM(C12:C18)</f>
        <v>46569.5</v>
      </c>
      <c r="G11" s="17"/>
    </row>
    <row r="12" spans="1:9" x14ac:dyDescent="0.2">
      <c r="A12" s="4"/>
      <c r="B12" s="3" t="s">
        <v>34</v>
      </c>
      <c r="C12" s="11">
        <v>9480</v>
      </c>
    </row>
    <row r="13" spans="1:9" x14ac:dyDescent="0.2">
      <c r="A13" s="4"/>
      <c r="B13" s="3" t="s">
        <v>51</v>
      </c>
      <c r="C13" s="11">
        <f>2131</f>
        <v>2131</v>
      </c>
    </row>
    <row r="14" spans="1:9" x14ac:dyDescent="0.2">
      <c r="A14" s="4"/>
      <c r="B14" s="3" t="s">
        <v>35</v>
      </c>
      <c r="C14" s="11">
        <v>3453</v>
      </c>
    </row>
    <row r="15" spans="1:9" x14ac:dyDescent="0.2">
      <c r="A15" s="4"/>
      <c r="B15" s="3" t="s">
        <v>33</v>
      </c>
      <c r="C15" s="11">
        <f>2086+460</f>
        <v>2546</v>
      </c>
    </row>
    <row r="16" spans="1:9" x14ac:dyDescent="0.2">
      <c r="A16" s="4"/>
      <c r="B16" s="3" t="s">
        <v>32</v>
      </c>
      <c r="C16" s="11">
        <f>4140+900</f>
        <v>5040</v>
      </c>
    </row>
    <row r="17" spans="1:3" x14ac:dyDescent="0.2">
      <c r="A17" s="4"/>
      <c r="B17" s="3" t="s">
        <v>31</v>
      </c>
      <c r="C17" s="11">
        <f>2300+3670</f>
        <v>5970</v>
      </c>
    </row>
    <row r="18" spans="1:3" x14ac:dyDescent="0.2">
      <c r="A18" s="4"/>
      <c r="B18" s="3" t="s">
        <v>17</v>
      </c>
      <c r="C18" s="11">
        <f>2960+502+1656+227+467+99+304+1394+3682+2925+149+372+1433+1779.5</f>
        <v>17949.5</v>
      </c>
    </row>
    <row r="19" spans="1:3" ht="15.75" x14ac:dyDescent="0.25">
      <c r="A19" s="4" t="s">
        <v>18</v>
      </c>
      <c r="B19" s="6" t="s">
        <v>47</v>
      </c>
      <c r="C19" s="18">
        <f>SUM(C20:C27)</f>
        <v>162580.59000000003</v>
      </c>
    </row>
    <row r="20" spans="1:3" hidden="1" x14ac:dyDescent="0.2">
      <c r="A20" s="4">
        <v>2220</v>
      </c>
      <c r="B20" s="3" t="s">
        <v>52</v>
      </c>
      <c r="C20" s="11"/>
    </row>
    <row r="21" spans="1:3" hidden="1" x14ac:dyDescent="0.2">
      <c r="A21" s="4">
        <v>2220</v>
      </c>
      <c r="B21" s="3" t="s">
        <v>53</v>
      </c>
      <c r="C21" s="11"/>
    </row>
    <row r="22" spans="1:3" x14ac:dyDescent="0.2">
      <c r="A22" s="4"/>
      <c r="B22" s="3" t="s">
        <v>24</v>
      </c>
      <c r="C22" s="42">
        <f>2020.67+7945.26+1009.75+3716.45+3121.4+1244.52</f>
        <v>19058.050000000003</v>
      </c>
    </row>
    <row r="23" spans="1:3" x14ac:dyDescent="0.2">
      <c r="A23" s="4"/>
      <c r="B23" s="3" t="s">
        <v>29</v>
      </c>
      <c r="C23" s="11">
        <f>105.6+316.8</f>
        <v>422.4</v>
      </c>
    </row>
    <row r="24" spans="1:3" x14ac:dyDescent="0.2">
      <c r="A24" s="4"/>
      <c r="B24" s="3" t="s">
        <v>30</v>
      </c>
      <c r="C24" s="11">
        <f>16235.94+28095+3900+6364</f>
        <v>54594.94</v>
      </c>
    </row>
    <row r="25" spans="1:3" x14ac:dyDescent="0.2">
      <c r="A25" s="4"/>
      <c r="B25" s="3" t="s">
        <v>64</v>
      </c>
      <c r="C25" s="11">
        <f>4360</f>
        <v>4360</v>
      </c>
    </row>
    <row r="26" spans="1:3" x14ac:dyDescent="0.2">
      <c r="A26" s="4"/>
      <c r="B26" s="3" t="s">
        <v>65</v>
      </c>
      <c r="C26" s="11">
        <f>61099.2</f>
        <v>61099.199999999997</v>
      </c>
    </row>
    <row r="27" spans="1:3" x14ac:dyDescent="0.2">
      <c r="A27" s="4"/>
      <c r="B27" s="3" t="s">
        <v>28</v>
      </c>
      <c r="C27" s="11">
        <f>10446+12600</f>
        <v>23046</v>
      </c>
    </row>
    <row r="28" spans="1:3" ht="15.75" x14ac:dyDescent="0.25">
      <c r="A28" s="4" t="s">
        <v>36</v>
      </c>
      <c r="B28" s="26" t="s">
        <v>37</v>
      </c>
      <c r="C28" s="27">
        <f>SUM(C29:C30)</f>
        <v>84258.51</v>
      </c>
    </row>
    <row r="29" spans="1:3" x14ac:dyDescent="0.2">
      <c r="A29" s="4"/>
      <c r="B29" s="3" t="s">
        <v>38</v>
      </c>
      <c r="C29" s="11">
        <f>15316+3021+14653.2</f>
        <v>32990.199999999997</v>
      </c>
    </row>
    <row r="30" spans="1:3" x14ac:dyDescent="0.2">
      <c r="A30" s="4"/>
      <c r="B30" s="3" t="s">
        <v>39</v>
      </c>
      <c r="C30" s="11">
        <f>26357.41+3601+10244.3+11065.6</f>
        <v>51268.31</v>
      </c>
    </row>
    <row r="31" spans="1:3" ht="15.75" x14ac:dyDescent="0.25">
      <c r="A31" s="4" t="s">
        <v>9</v>
      </c>
      <c r="B31" s="6" t="s">
        <v>11</v>
      </c>
      <c r="C31" s="18">
        <f>SUM(C32:C37)</f>
        <v>63088.26</v>
      </c>
    </row>
    <row r="32" spans="1:3" x14ac:dyDescent="0.2">
      <c r="A32" s="4"/>
      <c r="B32" s="19" t="s">
        <v>19</v>
      </c>
      <c r="C32" s="11">
        <f>300+11632.05+5028.7</f>
        <v>16960.75</v>
      </c>
    </row>
    <row r="33" spans="1:6" x14ac:dyDescent="0.2">
      <c r="A33" s="4"/>
      <c r="B33" s="19" t="s">
        <v>26</v>
      </c>
      <c r="C33" s="11">
        <f>2215+2215</f>
        <v>4430</v>
      </c>
    </row>
    <row r="34" spans="1:6" x14ac:dyDescent="0.2">
      <c r="A34" s="4"/>
      <c r="B34" s="19" t="s">
        <v>54</v>
      </c>
      <c r="C34" s="11">
        <v>25400</v>
      </c>
    </row>
    <row r="35" spans="1:6" x14ac:dyDescent="0.2">
      <c r="A35" s="4"/>
      <c r="B35" s="19" t="s">
        <v>27</v>
      </c>
      <c r="C35" s="11">
        <f>3636+3636+3636</f>
        <v>10908</v>
      </c>
    </row>
    <row r="36" spans="1:6" x14ac:dyDescent="0.2">
      <c r="A36" s="4"/>
      <c r="B36" s="19" t="s">
        <v>40</v>
      </c>
      <c r="C36" s="11">
        <f>379.51</f>
        <v>379.51</v>
      </c>
    </row>
    <row r="37" spans="1:6" x14ac:dyDescent="0.2">
      <c r="A37" s="4"/>
      <c r="B37" s="19" t="s">
        <v>41</v>
      </c>
      <c r="C37" s="11">
        <f>5010</f>
        <v>5010</v>
      </c>
    </row>
    <row r="38" spans="1:6" hidden="1" x14ac:dyDescent="0.2">
      <c r="A38" s="4"/>
      <c r="B38" s="19"/>
      <c r="C38" s="11"/>
    </row>
    <row r="39" spans="1:6" ht="15.75" x14ac:dyDescent="0.25">
      <c r="A39" s="4" t="s">
        <v>20</v>
      </c>
      <c r="B39" s="6" t="s">
        <v>21</v>
      </c>
      <c r="C39" s="18">
        <f>C40</f>
        <v>4786.72</v>
      </c>
    </row>
    <row r="40" spans="1:6" x14ac:dyDescent="0.2">
      <c r="A40" s="4"/>
      <c r="B40" s="19" t="s">
        <v>22</v>
      </c>
      <c r="C40" s="11">
        <f>4786.72</f>
        <v>4786.72</v>
      </c>
    </row>
    <row r="41" spans="1:6" hidden="1" x14ac:dyDescent="0.2">
      <c r="A41" s="4"/>
      <c r="B41" s="19"/>
      <c r="C41" s="11"/>
    </row>
    <row r="42" spans="1:6" hidden="1" x14ac:dyDescent="0.2">
      <c r="A42" s="4"/>
      <c r="B42" s="19"/>
      <c r="C42" s="11"/>
    </row>
    <row r="43" spans="1:6" hidden="1" x14ac:dyDescent="0.2">
      <c r="A43" s="4"/>
      <c r="B43" s="19"/>
      <c r="C43" s="11"/>
    </row>
    <row r="44" spans="1:6" ht="14.25" hidden="1" customHeight="1" x14ac:dyDescent="0.2">
      <c r="A44" s="4"/>
      <c r="B44" s="20"/>
      <c r="C44" s="5"/>
    </row>
    <row r="45" spans="1:6" hidden="1" x14ac:dyDescent="0.2">
      <c r="A45" s="4"/>
      <c r="B45" s="20"/>
      <c r="C45" s="5"/>
      <c r="F45" t="e">
        <f>224715.63-#REF!</f>
        <v>#REF!</v>
      </c>
    </row>
    <row r="46" spans="1:6" ht="15.75" x14ac:dyDescent="0.25">
      <c r="A46" s="4" t="s">
        <v>10</v>
      </c>
      <c r="B46" s="2" t="s">
        <v>12</v>
      </c>
      <c r="C46" s="16">
        <f>SUM(C47:C52)</f>
        <v>565814.84</v>
      </c>
    </row>
    <row r="47" spans="1:6" ht="15.75" hidden="1" x14ac:dyDescent="0.25">
      <c r="A47" s="4">
        <v>2271</v>
      </c>
      <c r="B47" s="1" t="s">
        <v>13</v>
      </c>
      <c r="C47" s="16"/>
    </row>
    <row r="48" spans="1:6" ht="15.75" hidden="1" x14ac:dyDescent="0.25">
      <c r="A48" s="4">
        <v>2271</v>
      </c>
      <c r="B48" s="1" t="s">
        <v>46</v>
      </c>
      <c r="C48" s="16"/>
    </row>
    <row r="49" spans="1:3" x14ac:dyDescent="0.2">
      <c r="A49" s="4">
        <v>2272</v>
      </c>
      <c r="B49" s="1" t="s">
        <v>45</v>
      </c>
      <c r="C49" s="38">
        <f>30004.11+33657.76+28935.65</f>
        <v>92597.52</v>
      </c>
    </row>
    <row r="50" spans="1:3" x14ac:dyDescent="0.2">
      <c r="A50" s="4">
        <v>2273</v>
      </c>
      <c r="B50" s="1" t="s">
        <v>14</v>
      </c>
      <c r="C50" s="38">
        <f>198283.96+1920.19+185656.34+72599.64</f>
        <v>458460.13</v>
      </c>
    </row>
    <row r="51" spans="1:3" x14ac:dyDescent="0.2">
      <c r="A51" s="4">
        <v>2274</v>
      </c>
      <c r="B51" s="1" t="s">
        <v>15</v>
      </c>
      <c r="C51" s="38">
        <f>2201.71+882.13+1105.12</f>
        <v>4188.96</v>
      </c>
    </row>
    <row r="52" spans="1:3" x14ac:dyDescent="0.2">
      <c r="A52" s="7">
        <v>2275</v>
      </c>
      <c r="B52" s="3" t="s">
        <v>42</v>
      </c>
      <c r="C52" s="39">
        <f>3522.74+3044.63+365.35+3270.16+365.35</f>
        <v>10568.230000000001</v>
      </c>
    </row>
    <row r="53" spans="1:3" ht="26.25" x14ac:dyDescent="0.25">
      <c r="A53" s="2" t="s">
        <v>43</v>
      </c>
      <c r="B53" s="29" t="s">
        <v>44</v>
      </c>
      <c r="C53" s="31">
        <f>SUM(C54:C55)</f>
        <v>3400</v>
      </c>
    </row>
    <row r="54" spans="1:3" x14ac:dyDescent="0.2">
      <c r="A54" s="2">
        <v>2282</v>
      </c>
      <c r="B54" s="8" t="s">
        <v>60</v>
      </c>
      <c r="C54" s="30">
        <f>1200+1800+400</f>
        <v>3400</v>
      </c>
    </row>
    <row r="55" spans="1:3" ht="18.75" hidden="1" x14ac:dyDescent="0.3">
      <c r="A55" s="2"/>
      <c r="B55" s="1"/>
      <c r="C55" s="28"/>
    </row>
    <row r="56" spans="1:3" ht="18.75" hidden="1" x14ac:dyDescent="0.3">
      <c r="A56" s="2"/>
      <c r="B56" s="1"/>
      <c r="C56" s="28"/>
    </row>
    <row r="57" spans="1:3" ht="14.25" customHeight="1" x14ac:dyDescent="0.2"/>
    <row r="59" spans="1:3" ht="13.5" thickBot="1" x14ac:dyDescent="0.25"/>
    <row r="60" spans="1:3" x14ac:dyDescent="0.2">
      <c r="A60" s="45" t="s">
        <v>23</v>
      </c>
      <c r="B60" s="46"/>
      <c r="C60" s="47"/>
    </row>
    <row r="61" spans="1:3" x14ac:dyDescent="0.2">
      <c r="A61" s="21">
        <v>3210</v>
      </c>
      <c r="B61" s="1" t="s">
        <v>49</v>
      </c>
      <c r="C61" s="23">
        <v>290000</v>
      </c>
    </row>
    <row r="62" spans="1:3" ht="13.5" customHeight="1" x14ac:dyDescent="0.2">
      <c r="A62" s="21">
        <v>3110</v>
      </c>
      <c r="B62" s="1" t="s">
        <v>50</v>
      </c>
      <c r="C62" s="12">
        <v>549850</v>
      </c>
    </row>
    <row r="63" spans="1:3" x14ac:dyDescent="0.2">
      <c r="A63" s="25"/>
      <c r="B63" s="3"/>
      <c r="C63" s="11"/>
    </row>
    <row r="64" spans="1:3" ht="15.75" thickBot="1" x14ac:dyDescent="0.3">
      <c r="A64" s="22" t="s">
        <v>48</v>
      </c>
      <c r="B64" s="32" t="s">
        <v>55</v>
      </c>
      <c r="C64" s="24">
        <f>SUM(C61:C62)</f>
        <v>839850</v>
      </c>
    </row>
    <row r="68" spans="3:3" x14ac:dyDescent="0.2">
      <c r="C68" s="17"/>
    </row>
  </sheetData>
  <mergeCells count="3">
    <mergeCell ref="B2:C2"/>
    <mergeCell ref="B3:C3"/>
    <mergeCell ref="A60:C60"/>
  </mergeCells>
  <phoneticPr fontId="0" type="noConversion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4" sqref="B14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13" t="s">
        <v>3</v>
      </c>
    </row>
    <row r="2" spans="1:9" x14ac:dyDescent="0.2">
      <c r="B2" s="43" t="s">
        <v>2</v>
      </c>
      <c r="C2" s="44"/>
    </row>
    <row r="3" spans="1:9" x14ac:dyDescent="0.2">
      <c r="B3" s="43" t="s">
        <v>4</v>
      </c>
      <c r="C3" s="44"/>
    </row>
    <row r="4" spans="1:9" ht="47.25" x14ac:dyDescent="0.25">
      <c r="B4" s="14" t="s">
        <v>56</v>
      </c>
      <c r="C4" s="13"/>
      <c r="D4" s="13"/>
      <c r="E4" s="13"/>
      <c r="F4" s="13"/>
      <c r="G4" s="13"/>
      <c r="H4" s="13"/>
      <c r="I4" s="13"/>
    </row>
    <row r="5" spans="1:9" x14ac:dyDescent="0.2">
      <c r="B5" s="9" t="s">
        <v>61</v>
      </c>
    </row>
    <row r="6" spans="1:9" x14ac:dyDescent="0.2">
      <c r="B6" s="9"/>
    </row>
    <row r="7" spans="1:9" ht="13.5" thickBot="1" x14ac:dyDescent="0.25">
      <c r="A7" s="6" t="s">
        <v>57</v>
      </c>
      <c r="B7" s="6" t="s">
        <v>0</v>
      </c>
      <c r="C7" s="6" t="s">
        <v>1</v>
      </c>
    </row>
    <row r="8" spans="1:9" ht="64.5" x14ac:dyDescent="0.25">
      <c r="A8" s="33" t="s">
        <v>63</v>
      </c>
      <c r="B8" s="40" t="s">
        <v>62</v>
      </c>
      <c r="C8" s="41">
        <v>257734.28</v>
      </c>
    </row>
    <row r="9" spans="1:9" x14ac:dyDescent="0.2">
      <c r="A9" s="15">
        <v>2730</v>
      </c>
      <c r="B9" s="2"/>
      <c r="C9" s="37">
        <f>C8</f>
        <v>257734.28</v>
      </c>
    </row>
    <row r="12" spans="1:9" x14ac:dyDescent="0.2">
      <c r="B12" s="9"/>
    </row>
  </sheetData>
  <mergeCells count="2">
    <mergeCell ref="B2:C2"/>
    <mergeCell ref="B3:C3"/>
  </mergeCells>
  <phoneticPr fontId="9" type="noConversion"/>
  <pageMargins left="0.7" right="0.7" top="0.75" bottom="0.75" header="0.3" footer="0.3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загальний фонд і 07 спец</vt:lpstr>
      <vt:lpstr>інсуліни</vt:lpstr>
      <vt:lpstr>'загальний фонд і 07 спец'!Область_печати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2019-04-16T06:20:47Z</cp:lastPrinted>
  <dcterms:created xsi:type="dcterms:W3CDTF">2017-03-14T16:38:03Z</dcterms:created>
  <dcterms:modified xsi:type="dcterms:W3CDTF">2019-04-16T12:22:41Z</dcterms:modified>
</cp:coreProperties>
</file>