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BOTA\0. Міська рада\2020-08-12\Новая папка\"/>
    </mc:Choice>
  </mc:AlternateContent>
  <xr:revisionPtr revIDLastSave="0" documentId="8_{27D6B2F7-9096-42A1-BBB9-A83778280A2F}" xr6:coauthVersionLast="45" xr6:coauthVersionMax="45" xr10:uidLastSave="{00000000-0000-0000-0000-000000000000}"/>
  <bookViews>
    <workbookView xWindow="-120" yWindow="-120" windowWidth="29040" windowHeight="15840" tabRatio="500"/>
  </bookViews>
  <sheets>
    <sheet name="загальний фонд і 07 спец" sheetId="1" r:id="rId1"/>
    <sheet name="спеціальний(02,03)" sheetId="2" r:id="rId2"/>
  </sheets>
  <calcPr calcId="181029"/>
</workbook>
</file>

<file path=xl/calcChain.xml><?xml version="1.0" encoding="utf-8"?>
<calcChain xmlns="http://schemas.openxmlformats.org/spreadsheetml/2006/main">
  <c r="C269" i="2" l="1"/>
  <c r="C111" i="2"/>
  <c r="C31" i="2"/>
  <c r="C247" i="2"/>
  <c r="C244" i="2"/>
  <c r="C254" i="2"/>
  <c r="C65" i="2"/>
  <c r="C72" i="2" s="1"/>
  <c r="C435" i="1"/>
  <c r="C458" i="1"/>
  <c r="C314" i="1"/>
  <c r="C304" i="1" s="1"/>
  <c r="C330" i="1"/>
  <c r="C285" i="1"/>
  <c r="C282" i="1"/>
  <c r="C145" i="2"/>
  <c r="C9" i="2"/>
  <c r="C457" i="1"/>
  <c r="C425" i="1"/>
  <c r="C421" i="1" s="1"/>
  <c r="C415" i="1"/>
  <c r="C413" i="1"/>
  <c r="C411" i="1" s="1"/>
  <c r="C412" i="1"/>
  <c r="C399" i="1"/>
  <c r="C403" i="1"/>
  <c r="C397" i="1" s="1"/>
  <c r="C377" i="1"/>
  <c r="C365" i="1"/>
  <c r="C361" i="1" s="1"/>
  <c r="C343" i="1"/>
  <c r="C339" i="1" s="1"/>
  <c r="C347" i="1"/>
  <c r="C308" i="1"/>
  <c r="C292" i="1"/>
  <c r="C288" i="1"/>
  <c r="C272" i="1"/>
  <c r="C248" i="1"/>
  <c r="C52" i="1"/>
  <c r="C239" i="1"/>
  <c r="C235" i="1" s="1"/>
  <c r="C260" i="2"/>
  <c r="C258" i="2"/>
  <c r="C182" i="2"/>
  <c r="C192" i="2"/>
  <c r="C185" i="2"/>
  <c r="C35" i="2"/>
  <c r="C53" i="2"/>
  <c r="C60" i="2"/>
  <c r="C17" i="2"/>
  <c r="C27" i="2"/>
  <c r="C13" i="2" s="1"/>
  <c r="C23" i="2"/>
  <c r="C88" i="2"/>
  <c r="C86" i="2" s="1"/>
  <c r="C94" i="2" s="1"/>
  <c r="C100" i="2"/>
  <c r="C98" i="2"/>
  <c r="C105" i="2" s="1"/>
  <c r="C115" i="2"/>
  <c r="C113" i="2"/>
  <c r="C118" i="2"/>
  <c r="C126" i="2"/>
  <c r="C135" i="2"/>
  <c r="C124" i="2"/>
  <c r="C139" i="2"/>
  <c r="C153" i="2"/>
  <c r="C163" i="2"/>
  <c r="C172" i="2"/>
  <c r="C176" i="2"/>
  <c r="C149" i="2" s="1"/>
  <c r="C179" i="2" s="1"/>
  <c r="C197" i="2"/>
  <c r="C201" i="2" s="1"/>
  <c r="C208" i="2"/>
  <c r="C206" i="2"/>
  <c r="C218" i="2"/>
  <c r="C224" i="2"/>
  <c r="C216" i="2" s="1"/>
  <c r="C231" i="2" s="1"/>
  <c r="C286" i="2"/>
  <c r="C290" i="2"/>
  <c r="C282" i="2"/>
  <c r="C299" i="2"/>
  <c r="C279" i="2"/>
  <c r="C256" i="2"/>
  <c r="C277" i="2"/>
  <c r="C204" i="2"/>
  <c r="C212" i="2" s="1"/>
  <c r="C160" i="1"/>
  <c r="C239" i="2"/>
  <c r="C214" i="2"/>
  <c r="C195" i="2"/>
  <c r="C199" i="2"/>
  <c r="C120" i="2"/>
  <c r="C142" i="2" s="1"/>
  <c r="C455" i="1"/>
  <c r="C268" i="1"/>
  <c r="C264" i="1"/>
  <c r="C231" i="1"/>
  <c r="C194" i="1"/>
  <c r="C156" i="1"/>
  <c r="C141" i="1"/>
  <c r="C128" i="1"/>
  <c r="C123" i="1" s="1"/>
  <c r="C111" i="1"/>
  <c r="C100" i="1"/>
  <c r="C98" i="1"/>
  <c r="C467" i="1" s="1"/>
  <c r="C14" i="1"/>
  <c r="C10" i="1"/>
  <c r="C33" i="2"/>
  <c r="C308" i="2" s="1"/>
  <c r="C307" i="2" l="1"/>
  <c r="C309" i="2" s="1"/>
  <c r="C29" i="2"/>
  <c r="C466" i="1"/>
  <c r="C62" i="2"/>
</calcChain>
</file>

<file path=xl/comments1.xml><?xml version="1.0" encoding="utf-8"?>
<comments xmlns="http://schemas.openxmlformats.org/spreadsheetml/2006/main">
  <authors>
    <author>Пользователь</author>
  </authors>
  <commentList>
    <comment ref="A307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308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<sst xmlns="http://schemas.openxmlformats.org/spreadsheetml/2006/main" count="861" uniqueCount="518">
  <si>
    <t>Загальний фонд та спеціальний (07) фонд</t>
  </si>
  <si>
    <t>ТКВКБМС</t>
  </si>
  <si>
    <t>Назва робіт (послуг)</t>
  </si>
  <si>
    <t>Сума</t>
  </si>
  <si>
    <t>Школи  0611020 (01)</t>
  </si>
  <si>
    <t xml:space="preserve"> В тому числі:</t>
  </si>
  <si>
    <t>Заробітна плата</t>
  </si>
  <si>
    <t>Нарахування на оплату праці</t>
  </si>
  <si>
    <t>Предмети, матеріали, обладнання та інвентар</t>
  </si>
  <si>
    <t>Господарські товари</t>
  </si>
  <si>
    <t>за запчастини</t>
  </si>
  <si>
    <t>за буд.матеріали</t>
  </si>
  <si>
    <t>за канц.товари</t>
  </si>
  <si>
    <t>за дошку та крейду для дошки</t>
  </si>
  <si>
    <t>за класні журнали</t>
  </si>
  <si>
    <t>за дидактичні матеріали (НУШ)</t>
  </si>
  <si>
    <t>за бланки</t>
  </si>
  <si>
    <t>за сіль таблетована, катридж</t>
  </si>
  <si>
    <t>за документи про освіту</t>
  </si>
  <si>
    <t>за плитка полова, клеюча суміш</t>
  </si>
  <si>
    <t>за періодичні видання</t>
  </si>
  <si>
    <t>за жавілар</t>
  </si>
  <si>
    <t>за меблі</t>
  </si>
  <si>
    <t>за комп.техніку, токіни</t>
  </si>
  <si>
    <t>за лампи</t>
  </si>
  <si>
    <t>за модем</t>
  </si>
  <si>
    <t>спорт.форма</t>
  </si>
  <si>
    <t>обивочна тканина та портьєри</t>
  </si>
  <si>
    <t>стенд</t>
  </si>
  <si>
    <t>Медикаменти</t>
  </si>
  <si>
    <t>Оплата послуг (крім комунальних )</t>
  </si>
  <si>
    <t>за користування мережею інтернет</t>
  </si>
  <si>
    <t>за телекомунікаційні послуги</t>
  </si>
  <si>
    <t>за тех.обслуг.вогнегасниікв</t>
  </si>
  <si>
    <t>зазам.електролічильника,плом. Та пот.рем. Електромережі</t>
  </si>
  <si>
    <t>за програмне забезпечення "М.Е.Док"</t>
  </si>
  <si>
    <t>за послуги по обробці про освіту</t>
  </si>
  <si>
    <t>за пот.рем. Санвузлів</t>
  </si>
  <si>
    <t>за монтаж системи відеоспостереження</t>
  </si>
  <si>
    <t>за харчування</t>
  </si>
  <si>
    <t>за пот.рем.котельного обладнання</t>
  </si>
  <si>
    <t>за послуги хостинга (веб-сайт)</t>
  </si>
  <si>
    <t>за отримані посл.публікації оголошення</t>
  </si>
  <si>
    <t>за пот.рем.тепломережі</t>
  </si>
  <si>
    <t>за доставку період.видань</t>
  </si>
  <si>
    <t>за пот.рем. Системи освітлення</t>
  </si>
  <si>
    <t>Підвіз вчителів</t>
  </si>
  <si>
    <t>Відрядні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</si>
  <si>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</si>
  <si>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</si>
  <si>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</si>
  <si>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інших енергоносіїв</t>
  </si>
  <si>
    <t>Окремі заходи по реалізації державних програм</t>
  </si>
  <si>
    <t>Інші видатки</t>
  </si>
  <si>
    <t>Школи   0611020 (07)</t>
  </si>
  <si>
    <t>придбання обладнання і предметів довгострокового користування</t>
  </si>
  <si>
    <t>Принтер</t>
  </si>
  <si>
    <t>16-канальний відеорегістратор</t>
  </si>
  <si>
    <t>Бензопила</t>
  </si>
  <si>
    <t>Жосткий диск</t>
  </si>
  <si>
    <t>насос</t>
  </si>
  <si>
    <r>
      <rPr>
        <sz val="10"/>
        <color rgb="FF000000"/>
        <rFont val="Calibri"/>
        <family val="2"/>
        <charset val="204"/>
      </rPr>
      <t>Реконструкція та реставрація інших об</t>
    </r>
    <r>
      <rPr>
        <sz val="10"/>
        <color indexed="55"/>
        <rFont val="Arial Cyr"/>
        <charset val="204"/>
      </rPr>
      <t>'</t>
    </r>
    <r>
      <rPr>
        <sz val="10"/>
        <color rgb="FF000000"/>
        <rFont val="Calibri"/>
        <family val="2"/>
        <charset val="204"/>
      </rPr>
      <t>єктів</t>
    </r>
  </si>
  <si>
    <t>кап.ремонт покрівлі БондарівськаЗЗСО</t>
  </si>
  <si>
    <t>кап.ремонт покрівлі гімназії</t>
  </si>
  <si>
    <t>проектно-коштор.документація</t>
  </si>
  <si>
    <t>автор. Та технічний нагляд</t>
  </si>
  <si>
    <t>заміна вікон</t>
  </si>
  <si>
    <t>Позашкільна 0611090  (01)</t>
  </si>
  <si>
    <t>В тому числі:</t>
  </si>
  <si>
    <t>буд. та господ.товари</t>
  </si>
  <si>
    <t>за журнали</t>
  </si>
  <si>
    <t>за лічильник для Малої Академії</t>
  </si>
  <si>
    <t>за вогнегасники</t>
  </si>
  <si>
    <t>Канц.товари</t>
  </si>
  <si>
    <t>Чорнила для принтера</t>
  </si>
  <si>
    <t>Блок живлення, мишки для комп.</t>
  </si>
  <si>
    <t>Свідоцтва про позашкільну освіту</t>
  </si>
  <si>
    <t>Фоторамки для оформлення тканин</t>
  </si>
  <si>
    <t>Харчування учасників змагань</t>
  </si>
  <si>
    <t>обстеження димарів</t>
  </si>
  <si>
    <t>повірка вимірювальної техніки</t>
  </si>
  <si>
    <t>Зв'язок, інтернет</t>
  </si>
  <si>
    <t xml:space="preserve">Відрядження </t>
  </si>
  <si>
    <t>плата водопостачання та водовідведення</t>
  </si>
  <si>
    <t>Оплата природного газу</t>
  </si>
  <si>
    <t>Інші поточні видатки</t>
  </si>
  <si>
    <t>ЗДО  1010 (01)</t>
  </si>
  <si>
    <t>Господарчі товари</t>
  </si>
  <si>
    <t>за бойлер</t>
  </si>
  <si>
    <t>за буд матеріали</t>
  </si>
  <si>
    <t>за друковану продукцію</t>
  </si>
  <si>
    <t>за цепку штиль</t>
  </si>
  <si>
    <t>за люстри</t>
  </si>
  <si>
    <t>видатки на харчування</t>
  </si>
  <si>
    <t>за тех.облуговування та ремонт  ком. техніки</t>
  </si>
  <si>
    <t>за експлуатацію газово системи</t>
  </si>
  <si>
    <t>за перезарядку вогнегасників</t>
  </si>
  <si>
    <t>за видачу довідки</t>
  </si>
  <si>
    <t>за заправку, ремонт  катриджа</t>
  </si>
  <si>
    <t>за оренду приміщення</t>
  </si>
  <si>
    <t>за підключення до мережі інтернет</t>
  </si>
  <si>
    <t>ЗДО     0611010 (07)</t>
  </si>
  <si>
    <t>Інші заклади   0611161 (01)</t>
  </si>
  <si>
    <t>Бензин</t>
  </si>
  <si>
    <t>запчастини для компютера</t>
  </si>
  <si>
    <t>господар.товари</t>
  </si>
  <si>
    <t>Чорнило для принтера</t>
  </si>
  <si>
    <t>Автозапчаст.</t>
  </si>
  <si>
    <t>Зв'язок .інтернет</t>
  </si>
  <si>
    <t>Підвіз</t>
  </si>
  <si>
    <t>Програми та їх обслуговування</t>
  </si>
  <si>
    <t>Заправка та відновл.катриджа</t>
  </si>
  <si>
    <t>страхування автомобілів</t>
  </si>
  <si>
    <t>Організаційно-технічні послуги</t>
  </si>
  <si>
    <t>Послуги поштового звязку</t>
  </si>
  <si>
    <t>оплата інших енергоносіїв</t>
  </si>
  <si>
    <t>інші поточні видатки</t>
  </si>
  <si>
    <t>Управління  0610160 (01)</t>
  </si>
  <si>
    <t xml:space="preserve"> </t>
  </si>
  <si>
    <t>Предмети, матеріали обладнання та інвентар</t>
  </si>
  <si>
    <t>господарські товари</t>
  </si>
  <si>
    <t>за послуги поштового звязку</t>
  </si>
  <si>
    <t>Інші прогр. 0611162 (01)</t>
  </si>
  <si>
    <t>Інші виплати населенню</t>
  </si>
  <si>
    <t>Одноразова допомога дітям сиротам</t>
  </si>
  <si>
    <t>Обдарована молодь</t>
  </si>
  <si>
    <t>Будівн.освіт 0617321 (07)</t>
  </si>
  <si>
    <t>Оздоровлення 0613140 (01)</t>
  </si>
  <si>
    <t>Інші виплати населеню</t>
  </si>
  <si>
    <t>Путівки на оздоровлення ДЮСШ</t>
  </si>
  <si>
    <t>Путівки на оздоровлення ОЗЗО №1</t>
  </si>
  <si>
    <t>Путівки на оздоровлення гімназія</t>
  </si>
  <si>
    <t>Путівки на оздоровлення відділ з гуманітарних питань</t>
  </si>
  <si>
    <t>Школи естетичного виховання  0611100 (01)</t>
  </si>
  <si>
    <t>вогнегасники</t>
  </si>
  <si>
    <t>Принтер для ОДМШ</t>
  </si>
  <si>
    <t>опломбування лічильника</t>
  </si>
  <si>
    <t>перезарядка та ремонт вогнегасників</t>
  </si>
  <si>
    <t>заправка катриджа</t>
  </si>
  <si>
    <t>тех.обслуговування гасотранспортної системи</t>
  </si>
  <si>
    <t>Музей  0614040 (01)</t>
  </si>
  <si>
    <t>Предмети, матеріали , обладнання інвентар</t>
  </si>
  <si>
    <t>за послуги звязку</t>
  </si>
  <si>
    <t>за скошування трави в парку Партизанської Слави</t>
  </si>
  <si>
    <t>Бібліотеки  0614030 (01)</t>
  </si>
  <si>
    <t>за господарські товари</t>
  </si>
  <si>
    <t>за послуг и звязку та інтернет</t>
  </si>
  <si>
    <t>за тех.обслуговування газотранспортної системи</t>
  </si>
  <si>
    <t>тех.обслуговування та перезарядка вогнегасників</t>
  </si>
  <si>
    <t>реєстрація статуту</t>
  </si>
  <si>
    <t>Будинки культури (01) 0614060</t>
  </si>
  <si>
    <t>за господ.матеріали</t>
  </si>
  <si>
    <t>за банер</t>
  </si>
  <si>
    <t>за ремкопмлект до акустичної системи</t>
  </si>
  <si>
    <t>за канц. Товари</t>
  </si>
  <si>
    <t>за послуги за зв'язок, інтернет</t>
  </si>
  <si>
    <t>за страхування авто та водія</t>
  </si>
  <si>
    <t xml:space="preserve">Видатки на відрядження </t>
  </si>
  <si>
    <t>Оплата інших енергоносіїв (придб.пілетів для РБК)</t>
  </si>
  <si>
    <t>Заходи культури (01) 0614082</t>
  </si>
  <si>
    <t xml:space="preserve">за придбання призів та подарунків </t>
  </si>
  <si>
    <t xml:space="preserve">за  автопослуги </t>
  </si>
  <si>
    <t xml:space="preserve">Заходи спорт (01)  0615011 </t>
  </si>
  <si>
    <t>за автопослуги</t>
  </si>
  <si>
    <t xml:space="preserve">за харчування </t>
  </si>
  <si>
    <t>Субсидії та поточні  трансферти підприємствам (установам, організаціям)Арсенал</t>
  </si>
  <si>
    <t>Овр. ДЮСШ (01)0615031</t>
  </si>
  <si>
    <t>за господарчі товари</t>
  </si>
  <si>
    <t>за сіфон, фарба, стяжка, оліфа, муфта,тройникі та інше для ремонта</t>
  </si>
  <si>
    <t>канц.товари</t>
  </si>
  <si>
    <t>граблі,трос,раундра,ізвесть, сатенгіпс, ізогіпс</t>
  </si>
  <si>
    <t>за інтернет</t>
  </si>
  <si>
    <t>за ремонт ноутбука</t>
  </si>
  <si>
    <t>тех.обслуговування вогнегасників</t>
  </si>
  <si>
    <t>за заправку катриджа</t>
  </si>
  <si>
    <t>Відрядження</t>
  </si>
  <si>
    <t>Овр. ДЮСШ (07)0615031</t>
  </si>
  <si>
    <t xml:space="preserve">Спортивне обладнення </t>
  </si>
  <si>
    <t>Ноутбуки МФУ</t>
  </si>
  <si>
    <t>Кап.ремонт спортзалу  ДЮСШ</t>
  </si>
  <si>
    <t xml:space="preserve">Всього по загальному фонду(01) </t>
  </si>
  <si>
    <t xml:space="preserve">Всього по спеціальному фонду(07) </t>
  </si>
  <si>
    <t>відділ з гумунітарних питань Овруцької міської ради</t>
  </si>
  <si>
    <t xml:space="preserve"> Спецфонд</t>
  </si>
  <si>
    <t>Школи 1020 (02)</t>
  </si>
  <si>
    <t>в тому числі</t>
  </si>
  <si>
    <t>від додаткової господарської діяльності -25010200 (…..що саме)</t>
  </si>
  <si>
    <t>плата за оренду майна бюджетних установ-25010300 (…..що саме)</t>
  </si>
  <si>
    <t>надходження бюджетних установ від реалізації -25010400</t>
  </si>
  <si>
    <t>Проведено видатків</t>
  </si>
  <si>
    <t>Всього 2111</t>
  </si>
  <si>
    <t xml:space="preserve">Заробітна плата </t>
  </si>
  <si>
    <t>Всього 2120</t>
  </si>
  <si>
    <t>Нарахування на заробітну плату</t>
  </si>
  <si>
    <t>Всього 2210</t>
  </si>
  <si>
    <t>Господ.товари</t>
  </si>
  <si>
    <t>Будівельні матеріали</t>
  </si>
  <si>
    <t>переодичні видання</t>
  </si>
  <si>
    <t>Всього 2275</t>
  </si>
  <si>
    <t>Всього 3110</t>
  </si>
  <si>
    <t>Придбання обладнання і предметів  довгострокового користування</t>
  </si>
  <si>
    <t>Бібліотечний фонд</t>
  </si>
  <si>
    <t>Школи 1020 (03)</t>
  </si>
  <si>
    <t xml:space="preserve">інші джерела-25020100 (благодійні внески тощо, розбити по кодам) </t>
  </si>
  <si>
    <t>комплектуючі до проектора</t>
  </si>
  <si>
    <t>приміщення для дров</t>
  </si>
  <si>
    <t>інтерактивна дошка</t>
  </si>
  <si>
    <t>бібліотечний фонд</t>
  </si>
  <si>
    <t>Позашкільна 1090 (02)</t>
  </si>
  <si>
    <t>Всього 2240</t>
  </si>
  <si>
    <t>Оплата послуг  (крім комунальних)</t>
  </si>
  <si>
    <t>Позашкільна 1090 (03)</t>
  </si>
  <si>
    <t xml:space="preserve">інші джерела-25020000 (благодійні внески тощо, розбити по кодам) </t>
  </si>
  <si>
    <t>Садочки 1010 (02)</t>
  </si>
  <si>
    <t>плата за послуги - 25010100(……………..)</t>
  </si>
  <si>
    <t>від додаткової господарської діяльності - 25010200(…………)</t>
  </si>
  <si>
    <t>плата за оренду майна бюджетних установ - 25010300(……)</t>
  </si>
  <si>
    <t>надходження бюджетних установ від реалізації - 25010400 (………….)</t>
  </si>
  <si>
    <t>за госп.товари</t>
  </si>
  <si>
    <t>за періодичне видання</t>
  </si>
  <si>
    <t>Всього 2230</t>
  </si>
  <si>
    <t>Продукти харчування</t>
  </si>
  <si>
    <t>доставка періодичних видань</t>
  </si>
  <si>
    <t>Садочки 1010 (03)</t>
  </si>
  <si>
    <t>Меблі</t>
  </si>
  <si>
    <t>інвентар у групи</t>
  </si>
  <si>
    <t>Подукти харчування</t>
  </si>
  <si>
    <t>Інші заклади 1161 (02)</t>
  </si>
  <si>
    <t>Інші заклади 1161 (03)</t>
  </si>
  <si>
    <t>Госп.товари</t>
  </si>
  <si>
    <t>Бібліотека 4030 (02)</t>
  </si>
  <si>
    <t>плата за послуги-25010100 (…………………….що саме)</t>
  </si>
  <si>
    <t>інші надходження -25010400 (…..що саме)</t>
  </si>
  <si>
    <t>за джерело безперебійного живлення</t>
  </si>
  <si>
    <t>за накопичувачі SSD 240 ГБ та USB 32 ГБ</t>
  </si>
  <si>
    <t>за запчастини до комп. техніки</t>
  </si>
  <si>
    <t>за квіти</t>
  </si>
  <si>
    <t>за вікна</t>
  </si>
  <si>
    <t>всього 2270</t>
  </si>
  <si>
    <t>Оплата комунальних послуг та енергоносіїв</t>
  </si>
  <si>
    <t>Будин.культури 4060 (02)</t>
  </si>
  <si>
    <t>за отримані акумуляторні батареї та мишку</t>
  </si>
  <si>
    <t>за вікна, скло</t>
  </si>
  <si>
    <t>за послуги звязку та інтернет</t>
  </si>
  <si>
    <t>за послуги поточ.рем.та заправку катриджа</t>
  </si>
  <si>
    <t>за автотранс.послуги та проведенні роботи з благоустрою</t>
  </si>
  <si>
    <t>за оцінку нежитлового приміщення</t>
  </si>
  <si>
    <t>за ремонт музичного обладнення</t>
  </si>
  <si>
    <t>Видатки на відрядження</t>
  </si>
  <si>
    <t>Всього 2800</t>
  </si>
  <si>
    <t>Придбання обладнання і предметів довгострокового користування</t>
  </si>
  <si>
    <t>Школи ест.вих 1100 (02)</t>
  </si>
  <si>
    <t xml:space="preserve">за госп.товари </t>
  </si>
  <si>
    <t>Бібліотеки 4030 (03)</t>
  </si>
  <si>
    <t>Кники для поповнення бібл.фонду (дарунок,натур.форма)</t>
  </si>
  <si>
    <t>Будинок культури 4060 (03)</t>
  </si>
  <si>
    <t>Предиети,матеріали, обладнання та інвентар</t>
  </si>
  <si>
    <t>фарба</t>
  </si>
  <si>
    <t>Школи ест.вих.1100 (03)</t>
  </si>
  <si>
    <t>за траурну корзину</t>
  </si>
  <si>
    <t>за свідоцтва про позашкільну освіту</t>
  </si>
  <si>
    <t>за підключення  до мережі інтернет</t>
  </si>
  <si>
    <t>Придбання предметів та матеріалів довгострокового користування</t>
  </si>
  <si>
    <t>ДЮСШ 5011(03)</t>
  </si>
  <si>
    <t>ДЮСШ 5031(02)</t>
  </si>
  <si>
    <t>плата за оренду майна бюджетних установ-25010300 ( оренда спортзалу)</t>
  </si>
  <si>
    <t>за безин і масло</t>
  </si>
  <si>
    <t>ДЮСШ 5031(03)</t>
  </si>
  <si>
    <t>Предмети, иатеріали, обладнання та інвентар</t>
  </si>
  <si>
    <t>Заходи культ.4082 (03)</t>
  </si>
  <si>
    <t>благодійні внески гранти та дарунки -25020100 (…..що саме)</t>
  </si>
  <si>
    <t>За отримані призи (велосипеди)  до День захисту дітей</t>
  </si>
  <si>
    <t>за страхування автобусів та водіїв</t>
  </si>
  <si>
    <t>за поточний ремонт спортзалу</t>
  </si>
  <si>
    <t>за реєстрацію автобусів</t>
  </si>
  <si>
    <t>за послуги з повірки засобів вимір.техн.</t>
  </si>
  <si>
    <t>за навчання з охорони праці</t>
  </si>
  <si>
    <t>пром.обєкта,тех.огляд, виготов.висновку</t>
  </si>
  <si>
    <t>за послуги по пошиву чохлів для автобусів</t>
  </si>
  <si>
    <t>Дошка обрізна</t>
  </si>
  <si>
    <t>за фарбу</t>
  </si>
  <si>
    <t>за електро лічильник та автомати</t>
  </si>
  <si>
    <t>насос і комплектуючі деталі</t>
  </si>
  <si>
    <t>за канц товари</t>
  </si>
  <si>
    <t>обладнення для інтернету</t>
  </si>
  <si>
    <t>За системний блок</t>
  </si>
  <si>
    <t>за лічильник води</t>
  </si>
  <si>
    <t>вентилятор до котла</t>
  </si>
  <si>
    <t>за ремкомплект</t>
  </si>
  <si>
    <t>за лінолеум</t>
  </si>
  <si>
    <t>товари для інклюзії</t>
  </si>
  <si>
    <t>за лабораторні дослідження</t>
  </si>
  <si>
    <t>за ремонт бензокос, бензопили</t>
  </si>
  <si>
    <t>за опломбування лічильника та виміри опору</t>
  </si>
  <si>
    <t>за послуги по встановленню лічильника води</t>
  </si>
  <si>
    <t>за послуги обс.сист.пожеж.безп.</t>
  </si>
  <si>
    <t>за поточ.ремонт компютера</t>
  </si>
  <si>
    <t>за послуги відключення та включення газу</t>
  </si>
  <si>
    <t>за послуги по виготовленню бланків</t>
  </si>
  <si>
    <t>за доставку періодичних видань</t>
  </si>
  <si>
    <t>за пот.рем.каналізації</t>
  </si>
  <si>
    <t>за перевірку димвентканалів</t>
  </si>
  <si>
    <t>за тех. обслуговування котлів, навчання операторів</t>
  </si>
  <si>
    <t>гідрохімічне очищення системи опалення</t>
  </si>
  <si>
    <t>за копютерну техніку, телевізори</t>
  </si>
  <si>
    <t>комплект меблів (інклюзія)</t>
  </si>
  <si>
    <t>проекти, телевізори НУШ</t>
  </si>
  <si>
    <t>компютери, ноутбук, планшет, БПФ НУШ</t>
  </si>
  <si>
    <t>кап. Ремонт кабінетів</t>
  </si>
  <si>
    <t>кап.ремонт санвузлів</t>
  </si>
  <si>
    <t>гумова плитка</t>
  </si>
  <si>
    <t>огорожа для спорт майданчика</t>
  </si>
  <si>
    <t>кап.ремонт тепломережі В.Фосня ЗЗСО</t>
  </si>
  <si>
    <t>кап.ремонт тепломережі Покалівська ЗЗСО</t>
  </si>
  <si>
    <t>Будівн.культура 0617324 (07)</t>
  </si>
  <si>
    <t>Буд.культ. 0614060 (07)</t>
  </si>
  <si>
    <t>Придбання ноутбука  для Піщаницького БК</t>
  </si>
  <si>
    <t>телевізори, ноутбук, принтери, планшет (інклюзія)</t>
  </si>
  <si>
    <t>світильник накл.</t>
  </si>
  <si>
    <t>дошка</t>
  </si>
  <si>
    <t>надання метод.-консул. Допомоги</t>
  </si>
  <si>
    <t>послуги по програмі МЕДОК</t>
  </si>
  <si>
    <t>Оплата послуг (крім комунальних)</t>
  </si>
  <si>
    <t>телевізор і ноутбук,комплект облад. для друку</t>
  </si>
  <si>
    <t>Всього 3132</t>
  </si>
  <si>
    <t>кап.ремонт спорт. майданчика</t>
  </si>
  <si>
    <t>Капітальний ремонт</t>
  </si>
  <si>
    <t>за буд. матеріали</t>
  </si>
  <si>
    <t>за послуги банку</t>
  </si>
  <si>
    <t>за послуги по проведенню держ. реєстрації, адмін. Збір</t>
  </si>
  <si>
    <t>за пот.ремонт систем.блоку</t>
  </si>
  <si>
    <t>за стелажі та підставки</t>
  </si>
  <si>
    <t>за канц. товари</t>
  </si>
  <si>
    <t>за ремонт принтера, системного блоку</t>
  </si>
  <si>
    <t>За отримані призи та подарунки до днів села, міста</t>
  </si>
  <si>
    <t>стіл офіс., стіл учн.</t>
  </si>
  <si>
    <t>за проведення концертної програми,надані послуги артиста до дні міста</t>
  </si>
  <si>
    <t>за послуги харчування на період проведення заходів</t>
  </si>
  <si>
    <t>за послуги по розміщенню реклами</t>
  </si>
  <si>
    <t>за послуги по друкуванню бігборда, заправці катріджів</t>
  </si>
  <si>
    <t>за костюм клоуна</t>
  </si>
  <si>
    <t>Придбання основного капіталу</t>
  </si>
  <si>
    <t>Всього 2700</t>
  </si>
  <si>
    <t>Будівн. установ та закл. культури 7324 (03)</t>
  </si>
  <si>
    <t>Всього 3142</t>
  </si>
  <si>
    <t>Реконструкція та реставрація інших об'єктів</t>
  </si>
  <si>
    <t>електрон. ключі</t>
  </si>
  <si>
    <t>поточний ремонт принтера, ноутбука</t>
  </si>
  <si>
    <t>Обов'язковий тех. контроль</t>
  </si>
  <si>
    <t>за ремонт системи освітлення  сільских клубів</t>
  </si>
  <si>
    <t>Разом за І квартал  2020 року</t>
  </si>
  <si>
    <t>Капітальний ремонт покрівлі Бондарівської ЗЗСО</t>
  </si>
  <si>
    <t>Капітальне ремонт інших об'єктів</t>
  </si>
  <si>
    <t>Капітальний ремонт інших об'єктів</t>
  </si>
  <si>
    <t>Капітальний ремонт будівлі В.Фоснянського будинку культури</t>
  </si>
  <si>
    <t>за металопластикові двері</t>
  </si>
  <si>
    <t>за поточний ремонт по заміні циркуляційного насосу</t>
  </si>
  <si>
    <t>за надані послуги по проведенню гігієнічного навч.громадян</t>
  </si>
  <si>
    <t>за поточний ремонт системи водопостачання</t>
  </si>
  <si>
    <t>за інтернет, телекомунікаційні послуги</t>
  </si>
  <si>
    <t>запослуги по розміщеню оголошення</t>
  </si>
  <si>
    <t>за диз.паливо, масло</t>
  </si>
  <si>
    <t>за запчастини до бензопили</t>
  </si>
  <si>
    <t>за електролампочки</t>
  </si>
  <si>
    <t>за стільці</t>
  </si>
  <si>
    <t>за запчастини до автобусів</t>
  </si>
  <si>
    <t>за металопластикові вікна</t>
  </si>
  <si>
    <t>за болгарку</t>
  </si>
  <si>
    <t>за печатку</t>
  </si>
  <si>
    <t>за маршрутізатор, коннектор, кабель, кліпси</t>
  </si>
  <si>
    <t>за одяг, взуття для дітей сирот</t>
  </si>
  <si>
    <t>за користування мережею інтернет, телекомунікаційні послуги</t>
  </si>
  <si>
    <t>за заправку, ремонт катриджа, комп. техніки</t>
  </si>
  <si>
    <t>за інформаційну довідку</t>
  </si>
  <si>
    <t>за монтаж локальної мережі інтернет</t>
  </si>
  <si>
    <t>за пот.рем. сист.водопостачання, каналізац.</t>
  </si>
  <si>
    <t>за послуги з навчання з питань пожежної безпеки</t>
  </si>
  <si>
    <t>за послуги ЕЦП</t>
  </si>
  <si>
    <t>за пот.ремонт приміщення</t>
  </si>
  <si>
    <t>Тканина, лоскут, тесьма</t>
  </si>
  <si>
    <t>Стенди</t>
  </si>
  <si>
    <t>Включення, відключ. ємнісного водонагрівача</t>
  </si>
  <si>
    <t>інтернет, зв'язок</t>
  </si>
  <si>
    <t>Капітальний ремонт приміщення В.Фоснянського будинку культури</t>
  </si>
  <si>
    <t>БФП</t>
  </si>
  <si>
    <t>за послуги по ремонту БФП</t>
  </si>
  <si>
    <t>за тонер</t>
  </si>
  <si>
    <t>за одежу сцени</t>
  </si>
  <si>
    <t>за двері металеві</t>
  </si>
  <si>
    <t>за прожектори</t>
  </si>
  <si>
    <t>за струни до гітар</t>
  </si>
  <si>
    <t>за поточний ремонт покрівлі сільських клубів</t>
  </si>
  <si>
    <t>за автотранспортні послуги</t>
  </si>
  <si>
    <t>за участь в конкурсі хореограф. Колективу</t>
  </si>
  <si>
    <t>за концертну програму ансамблю "Льонок"</t>
  </si>
  <si>
    <t>за хустки україн.</t>
  </si>
  <si>
    <t>за повітр. кулькі, квіти, рамки</t>
  </si>
  <si>
    <t>нагородження учасників фестивалю "Овручина колдядує"</t>
  </si>
  <si>
    <t>Спортінвентар</t>
  </si>
  <si>
    <t>бензин для бензопили</t>
  </si>
  <si>
    <t>за телекомунікаційні послуги та інтернет</t>
  </si>
  <si>
    <t>за пломбування, розпломбування лічильників</t>
  </si>
  <si>
    <t>за поточний ремонт електромережі</t>
  </si>
  <si>
    <t>Підтримка спорту вищих досягнень та організа-цій, які здійснюють фізкультурно-спортивну діяльність (01) 0615062</t>
  </si>
  <si>
    <t>Овр. ДЮСШ                           2730</t>
  </si>
  <si>
    <t>Нагородження переможців змагань</t>
  </si>
  <si>
    <t>Федерація футболу Овруччини</t>
  </si>
  <si>
    <t>Арсенал</t>
  </si>
  <si>
    <t>Субсидії та поточні  трансферти підприємствам (установам, організаціям)</t>
  </si>
  <si>
    <t>Залишок на 01.01.2020 р.</t>
  </si>
  <si>
    <t>Залишок на 01.04.2020 р.</t>
  </si>
  <si>
    <t>Залишок на 01.01.2020 року</t>
  </si>
  <si>
    <t>Залишок 01.01.2020 року</t>
  </si>
  <si>
    <t>за ремонт та заправку катриджа, тех. обслуг. комп.</t>
  </si>
  <si>
    <t>за тех. обслуговування програмного забезп.</t>
  </si>
  <si>
    <t>Залишок на 01.01.2020р.</t>
  </si>
  <si>
    <t>канцелярські товари</t>
  </si>
  <si>
    <t>запчачтини до бензопили</t>
  </si>
  <si>
    <t>обстеження пожежної автоматики</t>
  </si>
  <si>
    <t>програма МЕДОК</t>
  </si>
  <si>
    <t>поточний ремонт системи опалення</t>
  </si>
  <si>
    <t xml:space="preserve">Всього по спеціальному фонду(02) </t>
  </si>
  <si>
    <t>Всього по спеціальному фонду (02, 03)</t>
  </si>
  <si>
    <t>Парти, столи і стільці</t>
  </si>
  <si>
    <t>жалюзі</t>
  </si>
  <si>
    <t>одяг, взуття</t>
  </si>
  <si>
    <t>шафа</t>
  </si>
  <si>
    <t>килими</t>
  </si>
  <si>
    <t xml:space="preserve"> мат гімнастичний</t>
  </si>
  <si>
    <t>конструктор Лего</t>
  </si>
  <si>
    <t>раковина</t>
  </si>
  <si>
    <t>телевізори</t>
  </si>
  <si>
    <t>металобрухт</t>
  </si>
  <si>
    <t>пилка лобзикова електрична</t>
  </si>
  <si>
    <t>обладн. кабінету хімії</t>
  </si>
  <si>
    <t>стіл із склад. стільцем</t>
  </si>
  <si>
    <t>тканина</t>
  </si>
  <si>
    <t>Новорічні подарунки</t>
  </si>
  <si>
    <t>за концертну прграму ансамблю "Льонок"</t>
  </si>
  <si>
    <t xml:space="preserve">Всього по спеціальному фонду(03) </t>
  </si>
  <si>
    <t>столи</t>
  </si>
  <si>
    <t xml:space="preserve">Звіт про проведені видатки за І півріччя 2020 року по   </t>
  </si>
  <si>
    <t>Надійшло за 6 місяці 2020 р.</t>
  </si>
  <si>
    <t xml:space="preserve"> Звіт про проведені видатки за І півріччя 2020року                                         по  Відділу з гумунітарних питань Овруцької міської ради</t>
  </si>
  <si>
    <t>Разом за І півріччя  2020 року</t>
  </si>
  <si>
    <t>Разом за І півріччя 2020 року</t>
  </si>
  <si>
    <t>Разом за І півріччя 2020рік</t>
  </si>
  <si>
    <t>Разом за  І півріччя 2020 року</t>
  </si>
  <si>
    <t>Залишок на 01.07.2020 р.</t>
  </si>
  <si>
    <t>за тех.обслуговування системи газопостачання та газовогог облад.</t>
  </si>
  <si>
    <t>за заміну теплообмінника</t>
  </si>
  <si>
    <t>за автотрансп. послуги та послуги по ремонту покрівлі</t>
  </si>
  <si>
    <t>за поточ. ремонт водог. мережі</t>
  </si>
  <si>
    <t>за  вогнегасник</t>
  </si>
  <si>
    <t>за пірометри, термометри</t>
  </si>
  <si>
    <t>за паперові рушники, рукавички</t>
  </si>
  <si>
    <t>за посуд</t>
  </si>
  <si>
    <t>заперіодичні видання</t>
  </si>
  <si>
    <t>за деззасоби</t>
  </si>
  <si>
    <t>за свідоцтва, грамоти</t>
  </si>
  <si>
    <t>за посібник "Публічнізакупівлі"</t>
  </si>
  <si>
    <t>за заміну барабана, заправку катриджа</t>
  </si>
  <si>
    <t>за катридж, барабан, тонер, адаптер</t>
  </si>
  <si>
    <t>за термометри</t>
  </si>
  <si>
    <t>за сіль таблетовану, катридж для води</t>
  </si>
  <si>
    <t>за стільниці</t>
  </si>
  <si>
    <t>за комп. техніку, токени</t>
  </si>
  <si>
    <t>за свідоцтва</t>
  </si>
  <si>
    <t>за тех. обслуговування автобусів</t>
  </si>
  <si>
    <t>за тех. огляд котла</t>
  </si>
  <si>
    <t>за ламінування та роздрук. знаків "Діти"</t>
  </si>
  <si>
    <t>за програмне забезпечення "МЕДОК", електр. ключі</t>
  </si>
  <si>
    <t>за обробку документів про освіту</t>
  </si>
  <si>
    <t>за хостинг та технічну підтримку сайту</t>
  </si>
  <si>
    <t xml:space="preserve">за опломбування, розпломбування лічильника </t>
  </si>
  <si>
    <t>за пот. ремонт котельного обладнання</t>
  </si>
  <si>
    <t>послуги поштового зв'язку</t>
  </si>
  <si>
    <t>обслуговування системи газопост. та газового обладнення</t>
  </si>
  <si>
    <t>послуги по прийманню в експлуат. після реконстр.</t>
  </si>
  <si>
    <t>харчування учасників змагань</t>
  </si>
  <si>
    <t>будматеріали</t>
  </si>
  <si>
    <t>стенди</t>
  </si>
  <si>
    <t>обслуговування вогнегасників</t>
  </si>
  <si>
    <t>встановлення та налагодження комп. обладнення</t>
  </si>
  <si>
    <t>за мотокосу</t>
  </si>
  <si>
    <t>за катридж</t>
  </si>
  <si>
    <t>за поточний ремонт системного блоку</t>
  </si>
  <si>
    <t>за обстеження, перевірку ДВК</t>
  </si>
  <si>
    <t>за оголошення</t>
  </si>
  <si>
    <t>брус дошка</t>
  </si>
  <si>
    <t>раундап</t>
  </si>
  <si>
    <t>Федерація волейболу</t>
  </si>
  <si>
    <t>Разом за 1 півріччя 2020 року</t>
  </si>
  <si>
    <t>за послуги по косііню трави</t>
  </si>
  <si>
    <t>Залишок на 01.07.2020р.</t>
  </si>
  <si>
    <t>Надійшло за 6 місяці  2020 рік</t>
  </si>
  <si>
    <t xml:space="preserve">Надійшло за 6 місяці  2020 р.   </t>
  </si>
  <si>
    <t>Надійшло за 6 місяці 2020 року</t>
  </si>
  <si>
    <t>Надійшло за 6 місяці  2020 року</t>
  </si>
  <si>
    <t>Надійшло за  6 місяці 2020 р.</t>
  </si>
  <si>
    <t>за бетономішалку, шпателі, кельму</t>
  </si>
  <si>
    <t>за будівельні та господарські товари</t>
  </si>
  <si>
    <t>ігрові набори</t>
  </si>
  <si>
    <t>масло та запчастини для бензопили</t>
  </si>
  <si>
    <t>бензокоса</t>
  </si>
  <si>
    <t>канцтовари</t>
  </si>
  <si>
    <t>трава газонна</t>
  </si>
  <si>
    <t>господарськи товари</t>
  </si>
  <si>
    <t>періодичні видання</t>
  </si>
  <si>
    <t>акамулятор</t>
  </si>
  <si>
    <t>електронні ключі</t>
  </si>
  <si>
    <t>послуги зв'язку, інтернету</t>
  </si>
  <si>
    <t>Начальник гуманітарного відділу                                                            В.Г.Ткачук</t>
  </si>
  <si>
    <t>Головний бухгалтер                                                                                      О.І.Євдоченко</t>
  </si>
  <si>
    <t xml:space="preserve">Головний спеціаліст                                                                                     К.Л.Дуб                                                                             </t>
  </si>
  <si>
    <t>Придбання обладнання і предметів  довгострокового користування (пірометри)</t>
  </si>
  <si>
    <t xml:space="preserve">                                                                                                                             Додаток 3.1</t>
  </si>
  <si>
    <t xml:space="preserve">                                                                                                                            до Звіту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</si>
</sst>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rgb="FF000000"/>
      <name val="Calibri"/>
      <family val="2"/>
      <charset val="204"/>
    </font>
    <font>
      <b/>
      <sz val="12"/>
      <color indexed="55"/>
      <name val="Calibri"/>
      <family val="2"/>
      <charset val="204"/>
    </font>
    <font>
      <b/>
      <sz val="10"/>
      <color indexed="55"/>
      <name val="Calibri"/>
      <family val="2"/>
      <charset val="204"/>
    </font>
    <font>
      <sz val="10"/>
      <color indexed="55"/>
      <name val="Arial Cyr"/>
      <charset val="204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b/>
      <sz val="14"/>
      <color indexed="55"/>
      <name val="Calibri"/>
      <family val="2"/>
      <charset val="204"/>
    </font>
    <font>
      <sz val="16"/>
      <color indexed="45"/>
      <name val="Calibri"/>
      <family val="2"/>
      <charset val="204"/>
    </font>
    <font>
      <sz val="12"/>
      <color indexed="55"/>
      <name val="Calibri"/>
      <family val="2"/>
      <charset val="204"/>
    </font>
    <font>
      <sz val="10"/>
      <color indexed="55"/>
      <name val="Calibri"/>
      <family val="2"/>
    </font>
    <font>
      <sz val="10"/>
      <color indexed="55"/>
      <name val="Calibri"/>
      <family val="2"/>
      <charset val="204"/>
    </font>
    <font>
      <sz val="8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0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2" fontId="0" fillId="0" borderId="0" xfId="0" applyNumberFormat="1" applyBorder="1"/>
    <xf numFmtId="2" fontId="0" fillId="0" borderId="0" xfId="0" applyNumberFormat="1"/>
    <xf numFmtId="0" fontId="0" fillId="0" borderId="2" xfId="0" applyFont="1" applyFill="1" applyBorder="1"/>
    <xf numFmtId="0" fontId="1" fillId="0" borderId="3" xfId="0" applyFont="1" applyFill="1" applyBorder="1" applyAlignment="1">
      <alignment wrapText="1"/>
    </xf>
    <xf numFmtId="0" fontId="1" fillId="0" borderId="3" xfId="0" applyFont="1" applyFill="1" applyBorder="1"/>
    <xf numFmtId="0" fontId="2" fillId="0" borderId="4" xfId="0" applyFont="1" applyFill="1" applyBorder="1"/>
    <xf numFmtId="0" fontId="0" fillId="0" borderId="5" xfId="0" applyFont="1" applyFill="1" applyBorder="1"/>
    <xf numFmtId="0" fontId="0" fillId="0" borderId="6" xfId="0" applyFont="1" applyFill="1" applyBorder="1" applyAlignment="1">
      <alignment wrapText="1"/>
    </xf>
    <xf numFmtId="0" fontId="2" fillId="0" borderId="7" xfId="0" applyFont="1" applyFill="1" applyBorder="1"/>
    <xf numFmtId="0" fontId="0" fillId="0" borderId="0" xfId="0" applyFont="1" applyFill="1"/>
    <xf numFmtId="0" fontId="7" fillId="0" borderId="0" xfId="0" applyFont="1" applyAlignment="1">
      <alignment wrapText="1"/>
    </xf>
    <xf numFmtId="0" fontId="1" fillId="0" borderId="7" xfId="0" applyFont="1" applyFill="1" applyBorder="1"/>
    <xf numFmtId="0" fontId="0" fillId="0" borderId="8" xfId="0" applyFont="1" applyFill="1" applyBorder="1"/>
    <xf numFmtId="0" fontId="1" fillId="0" borderId="6" xfId="0" applyFont="1" applyFill="1" applyBorder="1" applyAlignment="1">
      <alignment wrapText="1"/>
    </xf>
    <xf numFmtId="0" fontId="2" fillId="0" borderId="9" xfId="0" applyFont="1" applyFill="1" applyBorder="1"/>
    <xf numFmtId="0" fontId="2" fillId="0" borderId="10" xfId="0" applyFont="1" applyFill="1" applyBorder="1"/>
    <xf numFmtId="0" fontId="2" fillId="0" borderId="11" xfId="0" applyFont="1" applyFill="1" applyBorder="1"/>
    <xf numFmtId="0" fontId="1" fillId="0" borderId="6" xfId="0" applyFont="1" applyFill="1" applyBorder="1"/>
    <xf numFmtId="0" fontId="2" fillId="0" borderId="6" xfId="0" applyFont="1" applyFill="1" applyBorder="1"/>
    <xf numFmtId="0" fontId="2" fillId="0" borderId="1" xfId="0" applyFont="1" applyFill="1" applyBorder="1"/>
    <xf numFmtId="0" fontId="2" fillId="0" borderId="5" xfId="0" applyFont="1" applyFill="1" applyBorder="1"/>
    <xf numFmtId="0" fontId="0" fillId="0" borderId="6" xfId="0" applyFont="1" applyFill="1" applyBorder="1"/>
    <xf numFmtId="0" fontId="0" fillId="0" borderId="1" xfId="0" applyFont="1" applyFill="1" applyBorder="1"/>
    <xf numFmtId="2" fontId="0" fillId="0" borderId="6" xfId="0" applyNumberFormat="1" applyFill="1" applyBorder="1"/>
    <xf numFmtId="0" fontId="0" fillId="0" borderId="10" xfId="0" applyFont="1" applyFill="1" applyBorder="1"/>
    <xf numFmtId="0" fontId="2" fillId="0" borderId="12" xfId="0" applyFont="1" applyFill="1" applyBorder="1"/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/>
    <xf numFmtId="0" fontId="1" fillId="0" borderId="6" xfId="0" applyFont="1" applyFill="1" applyBorder="1" applyAlignment="1">
      <alignment horizontal="right"/>
    </xf>
    <xf numFmtId="0" fontId="0" fillId="0" borderId="12" xfId="0" applyFill="1" applyBorder="1"/>
    <xf numFmtId="0" fontId="0" fillId="0" borderId="13" xfId="0" applyFont="1" applyFill="1" applyBorder="1"/>
    <xf numFmtId="0" fontId="2" fillId="0" borderId="14" xfId="0" applyFont="1" applyFill="1" applyBorder="1"/>
    <xf numFmtId="0" fontId="1" fillId="0" borderId="7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/>
    </xf>
    <xf numFmtId="17" fontId="0" fillId="0" borderId="6" xfId="0" applyNumberFormat="1" applyFont="1" applyFill="1" applyBorder="1"/>
    <xf numFmtId="0" fontId="2" fillId="0" borderId="15" xfId="0" applyFont="1" applyFill="1" applyBorder="1"/>
    <xf numFmtId="0" fontId="9" fillId="0" borderId="6" xfId="0" applyFont="1" applyFill="1" applyBorder="1"/>
    <xf numFmtId="0" fontId="9" fillId="0" borderId="6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0" fillId="0" borderId="10" xfId="0" applyFont="1" applyFill="1" applyBorder="1" applyAlignment="1">
      <alignment wrapText="1"/>
    </xf>
    <xf numFmtId="0" fontId="4" fillId="0" borderId="5" xfId="0" applyFont="1" applyFill="1" applyBorder="1"/>
    <xf numFmtId="0" fontId="5" fillId="0" borderId="1" xfId="0" applyFont="1" applyFill="1" applyBorder="1"/>
    <xf numFmtId="0" fontId="0" fillId="0" borderId="14" xfId="0" applyFont="1" applyFill="1" applyBorder="1" applyAlignment="1">
      <alignment wrapText="1"/>
    </xf>
    <xf numFmtId="0" fontId="6" fillId="0" borderId="6" xfId="0" applyFont="1" applyFill="1" applyBorder="1"/>
    <xf numFmtId="2" fontId="6" fillId="0" borderId="6" xfId="0" applyNumberFormat="1" applyFont="1" applyFill="1" applyBorder="1"/>
    <xf numFmtId="0" fontId="1" fillId="2" borderId="7" xfId="0" applyFont="1" applyFill="1" applyBorder="1" applyAlignment="1">
      <alignment wrapText="1"/>
    </xf>
    <xf numFmtId="0" fontId="2" fillId="2" borderId="9" xfId="0" applyFont="1" applyFill="1" applyBorder="1"/>
    <xf numFmtId="2" fontId="1" fillId="2" borderId="16" xfId="0" applyNumberFormat="1" applyFont="1" applyFill="1" applyBorder="1"/>
    <xf numFmtId="0" fontId="2" fillId="2" borderId="5" xfId="0" applyFont="1" applyFill="1" applyBorder="1"/>
    <xf numFmtId="0" fontId="0" fillId="2" borderId="6" xfId="0" applyFont="1" applyFill="1" applyBorder="1"/>
    <xf numFmtId="2" fontId="0" fillId="2" borderId="17" xfId="0" applyNumberFormat="1" applyFill="1" applyBorder="1"/>
    <xf numFmtId="0" fontId="0" fillId="2" borderId="1" xfId="0" applyFont="1" applyFill="1" applyBorder="1"/>
    <xf numFmtId="2" fontId="2" fillId="2" borderId="17" xfId="0" applyNumberFormat="1" applyFont="1" applyFill="1" applyBorder="1"/>
    <xf numFmtId="2" fontId="2" fillId="2" borderId="18" xfId="0" applyNumberFormat="1" applyFont="1" applyFill="1" applyBorder="1"/>
    <xf numFmtId="0" fontId="2" fillId="2" borderId="6" xfId="0" applyFont="1" applyFill="1" applyBorder="1"/>
    <xf numFmtId="0" fontId="0" fillId="2" borderId="6" xfId="0" applyFill="1" applyBorder="1"/>
    <xf numFmtId="2" fontId="0" fillId="2" borderId="6" xfId="0" applyNumberFormat="1" applyFill="1" applyBorder="1"/>
    <xf numFmtId="0" fontId="2" fillId="2" borderId="14" xfId="0" applyFont="1" applyFill="1" applyBorder="1"/>
    <xf numFmtId="2" fontId="0" fillId="2" borderId="8" xfId="0" applyNumberFormat="1" applyFill="1" applyBorder="1"/>
    <xf numFmtId="0" fontId="2" fillId="2" borderId="4" xfId="0" applyFont="1" applyFill="1" applyBorder="1"/>
    <xf numFmtId="2" fontId="0" fillId="2" borderId="6" xfId="0" applyNumberFormat="1" applyFont="1" applyFill="1" applyBorder="1"/>
    <xf numFmtId="0" fontId="0" fillId="2" borderId="10" xfId="0" applyFont="1" applyFill="1" applyBorder="1"/>
    <xf numFmtId="0" fontId="0" fillId="2" borderId="10" xfId="0" applyFill="1" applyBorder="1"/>
    <xf numFmtId="0" fontId="2" fillId="2" borderId="12" xfId="0" applyFont="1" applyFill="1" applyBorder="1"/>
    <xf numFmtId="0" fontId="0" fillId="0" borderId="19" xfId="0" applyFont="1" applyFill="1" applyBorder="1"/>
    <xf numFmtId="0" fontId="0" fillId="0" borderId="0" xfId="0" applyFont="1" applyFill="1" applyBorder="1"/>
    <xf numFmtId="0" fontId="0" fillId="0" borderId="8" xfId="0" applyFill="1" applyBorder="1"/>
    <xf numFmtId="0" fontId="14" fillId="0" borderId="20" xfId="0" applyFont="1" applyFill="1" applyBorder="1"/>
    <xf numFmtId="2" fontId="1" fillId="0" borderId="6" xfId="0" applyNumberFormat="1" applyFont="1" applyFill="1" applyBorder="1"/>
    <xf numFmtId="0" fontId="0" fillId="0" borderId="20" xfId="0" applyFont="1" applyFill="1" applyBorder="1"/>
    <xf numFmtId="0" fontId="0" fillId="0" borderId="21" xfId="0" applyFont="1" applyFill="1" applyBorder="1" applyAlignment="1">
      <alignment wrapText="1"/>
    </xf>
    <xf numFmtId="0" fontId="0" fillId="0" borderId="2" xfId="0" applyFont="1" applyFill="1" applyBorder="1" applyAlignment="1">
      <alignment wrapText="1"/>
    </xf>
    <xf numFmtId="0" fontId="2" fillId="0" borderId="22" xfId="0" applyFont="1" applyFill="1" applyBorder="1"/>
    <xf numFmtId="0" fontId="0" fillId="0" borderId="20" xfId="0" applyFont="1" applyFill="1" applyBorder="1" applyAlignment="1">
      <alignment wrapText="1"/>
    </xf>
    <xf numFmtId="0" fontId="0" fillId="0" borderId="23" xfId="0" applyFont="1" applyFill="1" applyBorder="1" applyAlignment="1">
      <alignment wrapText="1"/>
    </xf>
    <xf numFmtId="0" fontId="2" fillId="0" borderId="20" xfId="0" applyFont="1" applyFill="1" applyBorder="1"/>
    <xf numFmtId="2" fontId="15" fillId="0" borderId="6" xfId="0" applyNumberFormat="1" applyFont="1" applyBorder="1"/>
    <xf numFmtId="0" fontId="14" fillId="0" borderId="6" xfId="0" applyFont="1" applyFill="1" applyBorder="1"/>
    <xf numFmtId="2" fontId="16" fillId="0" borderId="6" xfId="0" applyNumberFormat="1" applyFont="1" applyFill="1" applyBorder="1"/>
    <xf numFmtId="0" fontId="1" fillId="2" borderId="24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2" fontId="2" fillId="2" borderId="6" xfId="0" applyNumberFormat="1" applyFont="1" applyFill="1" applyBorder="1"/>
    <xf numFmtId="0" fontId="1" fillId="2" borderId="7" xfId="0" applyFont="1" applyFill="1" applyBorder="1"/>
    <xf numFmtId="0" fontId="2" fillId="2" borderId="10" xfId="0" applyFont="1" applyFill="1" applyBorder="1"/>
    <xf numFmtId="0" fontId="2" fillId="2" borderId="1" xfId="0" applyFont="1" applyFill="1" applyBorder="1"/>
    <xf numFmtId="0" fontId="2" fillId="2" borderId="5" xfId="0" applyFont="1" applyFill="1" applyBorder="1" applyAlignment="1">
      <alignment horizontal="right"/>
    </xf>
    <xf numFmtId="0" fontId="0" fillId="2" borderId="6" xfId="0" applyFill="1" applyBorder="1" applyAlignment="1">
      <alignment wrapText="1"/>
    </xf>
    <xf numFmtId="0" fontId="0" fillId="2" borderId="6" xfId="0" applyFont="1" applyFill="1" applyBorder="1" applyAlignment="1">
      <alignment wrapText="1"/>
    </xf>
    <xf numFmtId="0" fontId="2" fillId="2" borderId="4" xfId="0" applyFont="1" applyFill="1" applyBorder="1" applyAlignment="1">
      <alignment horizontal="right"/>
    </xf>
    <xf numFmtId="0" fontId="1" fillId="2" borderId="6" xfId="0" applyFont="1" applyFill="1" applyBorder="1"/>
    <xf numFmtId="0" fontId="1" fillId="2" borderId="5" xfId="0" applyFont="1" applyFill="1" applyBorder="1"/>
    <xf numFmtId="0" fontId="10" fillId="2" borderId="6" xfId="0" applyFont="1" applyFill="1" applyBorder="1"/>
    <xf numFmtId="0" fontId="1" fillId="2" borderId="3" xfId="0" applyFont="1" applyFill="1" applyBorder="1"/>
    <xf numFmtId="0" fontId="1" fillId="2" borderId="6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0" fillId="2" borderId="1" xfId="0" applyFill="1" applyBorder="1"/>
    <xf numFmtId="0" fontId="1" fillId="2" borderId="12" xfId="0" applyFont="1" applyFill="1" applyBorder="1" applyAlignment="1">
      <alignment horizontal="right"/>
    </xf>
    <xf numFmtId="0" fontId="1" fillId="2" borderId="6" xfId="0" applyFont="1" applyFill="1" applyBorder="1" applyAlignment="1">
      <alignment wrapText="1"/>
    </xf>
    <xf numFmtId="0" fontId="2" fillId="2" borderId="16" xfId="0" applyFont="1" applyFill="1" applyBorder="1"/>
    <xf numFmtId="0" fontId="2" fillId="2" borderId="11" xfId="0" applyFont="1" applyFill="1" applyBorder="1"/>
    <xf numFmtId="2" fontId="2" fillId="2" borderId="25" xfId="0" applyNumberFormat="1" applyFont="1" applyFill="1" applyBorder="1"/>
    <xf numFmtId="0" fontId="0" fillId="2" borderId="17" xfId="0" applyFill="1" applyBorder="1"/>
    <xf numFmtId="0" fontId="8" fillId="2" borderId="6" xfId="0" applyFont="1" applyFill="1" applyBorder="1"/>
    <xf numFmtId="0" fontId="0" fillId="2" borderId="1" xfId="0" applyFill="1" applyBorder="1" applyAlignment="1"/>
    <xf numFmtId="0" fontId="8" fillId="2" borderId="6" xfId="0" applyFont="1" applyFill="1" applyBorder="1" applyAlignment="1">
      <alignment wrapText="1"/>
    </xf>
    <xf numFmtId="0" fontId="10" fillId="2" borderId="9" xfId="0" applyFont="1" applyFill="1" applyBorder="1"/>
    <xf numFmtId="0" fontId="10" fillId="2" borderId="16" xfId="0" applyFont="1" applyFill="1" applyBorder="1"/>
    <xf numFmtId="0" fontId="10" fillId="2" borderId="10" xfId="0" applyFont="1" applyFill="1" applyBorder="1"/>
    <xf numFmtId="0" fontId="10" fillId="2" borderId="11" xfId="0" applyFont="1" applyFill="1" applyBorder="1"/>
    <xf numFmtId="2" fontId="10" fillId="2" borderId="25" xfId="0" applyNumberFormat="1" applyFont="1" applyFill="1" applyBorder="1"/>
    <xf numFmtId="0" fontId="10" fillId="2" borderId="1" xfId="0" applyFont="1" applyFill="1" applyBorder="1"/>
    <xf numFmtId="2" fontId="10" fillId="2" borderId="6" xfId="0" applyNumberFormat="1" applyFont="1" applyFill="1" applyBorder="1"/>
    <xf numFmtId="0" fontId="10" fillId="2" borderId="5" xfId="0" applyFont="1" applyFill="1" applyBorder="1"/>
    <xf numFmtId="2" fontId="2" fillId="2" borderId="16" xfId="0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0" fontId="2" fillId="2" borderId="7" xfId="0" applyFont="1" applyFill="1" applyBorder="1"/>
    <xf numFmtId="0" fontId="0" fillId="2" borderId="0" xfId="0" applyFont="1" applyFill="1"/>
    <xf numFmtId="2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1" fillId="2" borderId="26" xfId="0" applyFont="1" applyFill="1" applyBorder="1" applyAlignment="1">
      <alignment wrapText="1"/>
    </xf>
    <xf numFmtId="0" fontId="1" fillId="2" borderId="26" xfId="0" applyFont="1" applyFill="1" applyBorder="1"/>
    <xf numFmtId="0" fontId="1" fillId="2" borderId="2" xfId="0" applyFont="1" applyFill="1" applyBorder="1"/>
    <xf numFmtId="0" fontId="2" fillId="2" borderId="2" xfId="0" applyFont="1" applyFill="1" applyBorder="1"/>
    <xf numFmtId="2" fontId="5" fillId="2" borderId="6" xfId="0" applyNumberFormat="1" applyFont="1" applyFill="1" applyBorder="1"/>
    <xf numFmtId="0" fontId="0" fillId="0" borderId="10" xfId="0" applyFill="1" applyBorder="1"/>
    <xf numFmtId="0" fontId="2" fillId="0" borderId="27" xfId="0" applyFont="1" applyFill="1" applyBorder="1"/>
    <xf numFmtId="17" fontId="0" fillId="0" borderId="6" xfId="0" applyNumberFormat="1" applyFill="1" applyBorder="1"/>
    <xf numFmtId="0" fontId="0" fillId="0" borderId="6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0" fillId="0" borderId="14" xfId="0" applyFill="1" applyBorder="1" applyAlignment="1">
      <alignment wrapText="1"/>
    </xf>
    <xf numFmtId="2" fontId="0" fillId="2" borderId="13" xfId="0" applyNumberFormat="1" applyFill="1" applyBorder="1"/>
    <xf numFmtId="2" fontId="1" fillId="2" borderId="10" xfId="0" applyNumberFormat="1" applyFont="1" applyFill="1" applyBorder="1"/>
    <xf numFmtId="2" fontId="0" fillId="2" borderId="6" xfId="0" applyNumberFormat="1" applyFont="1" applyFill="1" applyBorder="1" applyAlignment="1"/>
    <xf numFmtId="2" fontId="2" fillId="2" borderId="28" xfId="0" applyNumberFormat="1" applyFont="1" applyFill="1" applyBorder="1"/>
    <xf numFmtId="2" fontId="0" fillId="2" borderId="10" xfId="0" applyNumberFormat="1" applyFill="1" applyBorder="1"/>
    <xf numFmtId="2" fontId="0" fillId="2" borderId="17" xfId="0" applyNumberFormat="1" applyFont="1" applyFill="1" applyBorder="1"/>
    <xf numFmtId="2" fontId="1" fillId="2" borderId="6" xfId="0" applyNumberFormat="1" applyFont="1" applyFill="1" applyBorder="1"/>
    <xf numFmtId="2" fontId="0" fillId="2" borderId="25" xfId="0" applyNumberFormat="1" applyFill="1" applyBorder="1"/>
    <xf numFmtId="2" fontId="2" fillId="2" borderId="29" xfId="0" applyNumberFormat="1" applyFont="1" applyFill="1" applyBorder="1"/>
    <xf numFmtId="2" fontId="14" fillId="2" borderId="17" xfId="0" applyNumberFormat="1" applyFont="1" applyFill="1" applyBorder="1"/>
    <xf numFmtId="2" fontId="1" fillId="2" borderId="25" xfId="0" applyNumberFormat="1" applyFont="1" applyFill="1" applyBorder="1"/>
    <xf numFmtId="2" fontId="10" fillId="2" borderId="17" xfId="0" applyNumberFormat="1" applyFont="1" applyFill="1" applyBorder="1"/>
    <xf numFmtId="2" fontId="0" fillId="2" borderId="18" xfId="0" applyNumberFormat="1" applyFont="1" applyFill="1" applyBorder="1"/>
    <xf numFmtId="2" fontId="0" fillId="2" borderId="18" xfId="0" applyNumberFormat="1" applyFill="1" applyBorder="1"/>
    <xf numFmtId="2" fontId="14" fillId="2" borderId="25" xfId="0" applyNumberFormat="1" applyFont="1" applyFill="1" applyBorder="1"/>
    <xf numFmtId="2" fontId="0" fillId="2" borderId="29" xfId="0" applyNumberFormat="1" applyFill="1" applyBorder="1"/>
    <xf numFmtId="2" fontId="10" fillId="2" borderId="14" xfId="0" applyNumberFormat="1" applyFont="1" applyFill="1" applyBorder="1"/>
    <xf numFmtId="2" fontId="5" fillId="2" borderId="17" xfId="0" applyNumberFormat="1" applyFont="1" applyFill="1" applyBorder="1"/>
    <xf numFmtId="2" fontId="0" fillId="2" borderId="29" xfId="0" applyNumberFormat="1" applyFont="1" applyFill="1" applyBorder="1"/>
    <xf numFmtId="2" fontId="10" fillId="2" borderId="29" xfId="0" applyNumberFormat="1" applyFont="1" applyFill="1" applyBorder="1"/>
    <xf numFmtId="2" fontId="0" fillId="2" borderId="20" xfId="0" applyNumberFormat="1" applyFont="1" applyFill="1" applyBorder="1"/>
    <xf numFmtId="2" fontId="14" fillId="2" borderId="6" xfId="0" applyNumberFormat="1" applyFont="1" applyFill="1" applyBorder="1"/>
    <xf numFmtId="2" fontId="2" fillId="2" borderId="17" xfId="0" applyNumberFormat="1" applyFont="1" applyFill="1" applyBorder="1" applyAlignment="1">
      <alignment wrapText="1"/>
    </xf>
    <xf numFmtId="2" fontId="0" fillId="2" borderId="6" xfId="0" applyNumberFormat="1" applyFill="1" applyBorder="1" applyAlignment="1">
      <alignment wrapText="1"/>
    </xf>
    <xf numFmtId="2" fontId="2" fillId="2" borderId="6" xfId="0" applyNumberFormat="1" applyFont="1" applyFill="1" applyBorder="1" applyAlignment="1">
      <alignment wrapText="1"/>
    </xf>
    <xf numFmtId="0" fontId="4" fillId="2" borderId="6" xfId="0" applyFont="1" applyFill="1" applyBorder="1"/>
    <xf numFmtId="2" fontId="4" fillId="2" borderId="6" xfId="0" applyNumberFormat="1" applyFont="1" applyFill="1" applyBorder="1"/>
    <xf numFmtId="0" fontId="2" fillId="2" borderId="17" xfId="0" applyFont="1" applyFill="1" applyBorder="1"/>
    <xf numFmtId="0" fontId="17" fillId="0" borderId="0" xfId="0" applyFont="1"/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right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wrapText="1"/>
    </xf>
    <xf numFmtId="0" fontId="1" fillId="2" borderId="31" xfId="0" applyFont="1" applyFill="1" applyBorder="1" applyAlignment="1"/>
    <xf numFmtId="0" fontId="1" fillId="0" borderId="8" xfId="0" applyFont="1" applyFill="1" applyBorder="1" applyAlignment="1">
      <alignment horizontal="left"/>
    </xf>
    <xf numFmtId="0" fontId="0" fillId="0" borderId="14" xfId="0" applyBorder="1" applyAlignment="1">
      <alignment horizontal="left"/>
    </xf>
    <xf numFmtId="0" fontId="1" fillId="2" borderId="1" xfId="0" applyFont="1" applyFill="1" applyBorder="1" applyAlignment="1">
      <alignment wrapText="1"/>
    </xf>
    <xf numFmtId="0" fontId="0" fillId="2" borderId="10" xfId="0" applyFill="1" applyBorder="1" applyAlignment="1"/>
    <xf numFmtId="0" fontId="1" fillId="2" borderId="6" xfId="0" applyFont="1" applyFill="1" applyBorder="1" applyAlignment="1"/>
    <xf numFmtId="0" fontId="1" fillId="2" borderId="12" xfId="0" applyFont="1" applyFill="1" applyBorder="1" applyAlignment="1">
      <alignment wrapText="1"/>
    </xf>
    <xf numFmtId="0" fontId="0" fillId="2" borderId="30" xfId="0" applyFill="1" applyBorder="1" applyAlignment="1">
      <alignment wrapText="1"/>
    </xf>
    <xf numFmtId="0" fontId="1" fillId="0" borderId="0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2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3"/>
  <sheetViews>
    <sheetView tabSelected="1" topLeftCell="A3" workbookViewId="0">
      <selection activeCell="B6" sqref="B6"/>
    </sheetView>
  </sheetViews>
  <sheetFormatPr defaultColWidth="8.7109375" defaultRowHeight="12.75" x14ac:dyDescent="0.2"/>
  <cols>
    <col min="1" max="1" width="26.140625" customWidth="1"/>
    <col min="2" max="2" width="57" customWidth="1"/>
    <col min="3" max="3" width="28.85546875" customWidth="1"/>
    <col min="4" max="4" width="10.42578125" customWidth="1"/>
  </cols>
  <sheetData>
    <row r="1" spans="1:9" ht="11.25" hidden="1" customHeight="1" x14ac:dyDescent="0.2">
      <c r="A1" s="168"/>
      <c r="B1" s="168"/>
      <c r="C1" s="168"/>
    </row>
    <row r="2" spans="1:9" hidden="1" x14ac:dyDescent="0.2"/>
    <row r="3" spans="1:9" ht="18.75" customHeight="1" x14ac:dyDescent="0.2">
      <c r="B3" s="1"/>
      <c r="C3" s="1" t="s">
        <v>516</v>
      </c>
    </row>
    <row r="4" spans="1:9" ht="12.75" customHeight="1" x14ac:dyDescent="0.2">
      <c r="B4" s="169" t="s">
        <v>517</v>
      </c>
      <c r="C4" s="169"/>
    </row>
    <row r="5" spans="1:9" ht="21" customHeight="1" x14ac:dyDescent="0.2">
      <c r="B5" s="170"/>
      <c r="C5" s="170"/>
    </row>
    <row r="6" spans="1:9" ht="47.25" x14ac:dyDescent="0.25">
      <c r="B6" s="2" t="s">
        <v>443</v>
      </c>
      <c r="C6" s="1"/>
      <c r="D6" s="1"/>
      <c r="E6" s="1"/>
      <c r="F6" s="1"/>
      <c r="G6" s="1"/>
      <c r="H6" s="1"/>
      <c r="I6" s="1"/>
    </row>
    <row r="7" spans="1:9" x14ac:dyDescent="0.2">
      <c r="B7" s="3" t="s">
        <v>0</v>
      </c>
    </row>
    <row r="8" spans="1:9" x14ac:dyDescent="0.2">
      <c r="B8" s="3"/>
    </row>
    <row r="9" spans="1:9" x14ac:dyDescent="0.2">
      <c r="A9" s="4" t="s">
        <v>1</v>
      </c>
      <c r="B9" s="4" t="s">
        <v>2</v>
      </c>
      <c r="C9" s="5" t="s">
        <v>3</v>
      </c>
    </row>
    <row r="10" spans="1:9" ht="15.75" x14ac:dyDescent="0.25">
      <c r="A10" s="9" t="s">
        <v>4</v>
      </c>
      <c r="B10" s="20" t="s">
        <v>444</v>
      </c>
      <c r="C10" s="54">
        <f>C12+C13+C14+C52+C91+C93+C94+C95+C97+C51+C96+C92</f>
        <v>54178349.130000003</v>
      </c>
    </row>
    <row r="11" spans="1:9" x14ac:dyDescent="0.2">
      <c r="A11" s="26"/>
      <c r="B11" s="27" t="s">
        <v>5</v>
      </c>
      <c r="C11" s="57"/>
    </row>
    <row r="12" spans="1:9" x14ac:dyDescent="0.2">
      <c r="A12" s="26">
        <v>2111</v>
      </c>
      <c r="B12" s="28" t="s">
        <v>6</v>
      </c>
      <c r="C12" s="59">
        <v>42077633.93</v>
      </c>
    </row>
    <row r="13" spans="1:9" x14ac:dyDescent="0.2">
      <c r="A13" s="26">
        <v>2120</v>
      </c>
      <c r="B13" s="28" t="s">
        <v>7</v>
      </c>
      <c r="C13" s="59">
        <v>8958720.6600000001</v>
      </c>
    </row>
    <row r="14" spans="1:9" x14ac:dyDescent="0.2">
      <c r="A14" s="26">
        <v>2210</v>
      </c>
      <c r="B14" s="28" t="s">
        <v>8</v>
      </c>
      <c r="C14" s="59">
        <f>SUM(C15:C50)</f>
        <v>447553.43999999989</v>
      </c>
    </row>
    <row r="15" spans="1:9" x14ac:dyDescent="0.2">
      <c r="A15" s="32"/>
      <c r="B15" s="32" t="s">
        <v>9</v>
      </c>
      <c r="C15" s="63">
        <v>58659.13</v>
      </c>
    </row>
    <row r="16" spans="1:9" x14ac:dyDescent="0.2">
      <c r="A16" s="32"/>
      <c r="B16" s="32" t="s">
        <v>361</v>
      </c>
      <c r="C16" s="63">
        <v>131430.32999999999</v>
      </c>
    </row>
    <row r="17" spans="1:3" x14ac:dyDescent="0.2">
      <c r="A17" s="32"/>
      <c r="B17" s="32" t="s">
        <v>463</v>
      </c>
      <c r="C17" s="63">
        <v>14000</v>
      </c>
    </row>
    <row r="18" spans="1:3" x14ac:dyDescent="0.2">
      <c r="A18" s="32"/>
      <c r="B18" s="32" t="s">
        <v>362</v>
      </c>
      <c r="C18" s="63">
        <v>3863</v>
      </c>
    </row>
    <row r="19" spans="1:3" x14ac:dyDescent="0.2">
      <c r="A19" s="32"/>
      <c r="B19" s="32" t="s">
        <v>11</v>
      </c>
      <c r="C19" s="63">
        <v>27103.4</v>
      </c>
    </row>
    <row r="20" spans="1:3" x14ac:dyDescent="0.2">
      <c r="A20" s="32"/>
      <c r="B20" s="32" t="s">
        <v>363</v>
      </c>
      <c r="C20" s="63">
        <v>1470</v>
      </c>
    </row>
    <row r="21" spans="1:3" x14ac:dyDescent="0.2">
      <c r="A21" s="32"/>
      <c r="B21" s="32" t="s">
        <v>464</v>
      </c>
      <c r="C21" s="63">
        <v>880</v>
      </c>
    </row>
    <row r="22" spans="1:3" ht="11.25" customHeight="1" x14ac:dyDescent="0.2">
      <c r="A22" s="32"/>
      <c r="B22" s="32" t="s">
        <v>12</v>
      </c>
      <c r="C22" s="63">
        <v>7987.08</v>
      </c>
    </row>
    <row r="23" spans="1:3" x14ac:dyDescent="0.2">
      <c r="A23" s="32"/>
      <c r="B23" s="32" t="s">
        <v>465</v>
      </c>
      <c r="C23" s="63">
        <v>10500</v>
      </c>
    </row>
    <row r="24" spans="1:3" x14ac:dyDescent="0.2">
      <c r="A24" s="32"/>
      <c r="B24" s="32" t="s">
        <v>13</v>
      </c>
      <c r="C24" s="63">
        <v>1215</v>
      </c>
    </row>
    <row r="25" spans="1:3" ht="12" customHeight="1" x14ac:dyDescent="0.2">
      <c r="A25" s="32"/>
      <c r="B25" s="32" t="s">
        <v>14</v>
      </c>
      <c r="C25" s="63">
        <v>14469</v>
      </c>
    </row>
    <row r="26" spans="1:3" x14ac:dyDescent="0.2">
      <c r="A26" s="32"/>
      <c r="B26" s="32" t="s">
        <v>466</v>
      </c>
      <c r="C26" s="63">
        <v>2085</v>
      </c>
    </row>
    <row r="27" spans="1:3" x14ac:dyDescent="0.2">
      <c r="A27" s="32"/>
      <c r="B27" s="32" t="s">
        <v>458</v>
      </c>
      <c r="C27" s="63">
        <v>2190</v>
      </c>
    </row>
    <row r="28" spans="1:3" x14ac:dyDescent="0.2">
      <c r="A28" s="32"/>
      <c r="B28" s="32" t="s">
        <v>462</v>
      </c>
      <c r="C28" s="63">
        <v>3671</v>
      </c>
    </row>
    <row r="29" spans="1:3" x14ac:dyDescent="0.2">
      <c r="A29" s="32"/>
      <c r="B29" s="32" t="s">
        <v>364</v>
      </c>
      <c r="C29" s="63">
        <v>59999.98</v>
      </c>
    </row>
    <row r="30" spans="1:3" ht="11.25" customHeight="1" x14ac:dyDescent="0.2">
      <c r="A30" s="32"/>
      <c r="B30" s="32" t="s">
        <v>467</v>
      </c>
      <c r="C30" s="63">
        <v>1497.6</v>
      </c>
    </row>
    <row r="31" spans="1:3" hidden="1" x14ac:dyDescent="0.2">
      <c r="A31" s="32"/>
      <c r="B31" s="32" t="s">
        <v>15</v>
      </c>
      <c r="C31" s="63"/>
    </row>
    <row r="32" spans="1:3" x14ac:dyDescent="0.2">
      <c r="A32" s="32"/>
      <c r="B32" s="32" t="s">
        <v>365</v>
      </c>
      <c r="C32" s="63">
        <v>43938</v>
      </c>
    </row>
    <row r="33" spans="1:3" x14ac:dyDescent="0.2">
      <c r="A33" s="32"/>
      <c r="B33" s="32" t="s">
        <v>366</v>
      </c>
      <c r="C33" s="63">
        <v>36000</v>
      </c>
    </row>
    <row r="34" spans="1:3" ht="0.75" customHeight="1" x14ac:dyDescent="0.2">
      <c r="A34" s="32"/>
      <c r="B34" s="32" t="s">
        <v>17</v>
      </c>
      <c r="C34" s="63"/>
    </row>
    <row r="35" spans="1:3" hidden="1" x14ac:dyDescent="0.2">
      <c r="A35" s="32"/>
      <c r="B35" s="32" t="s">
        <v>18</v>
      </c>
      <c r="C35" s="63"/>
    </row>
    <row r="36" spans="1:3" ht="15.75" customHeight="1" x14ac:dyDescent="0.2">
      <c r="A36" s="32"/>
      <c r="B36" s="32" t="s">
        <v>19</v>
      </c>
      <c r="C36" s="63">
        <v>2304</v>
      </c>
    </row>
    <row r="37" spans="1:3" ht="12.75" customHeight="1" x14ac:dyDescent="0.2">
      <c r="A37" s="33"/>
      <c r="B37" s="33" t="s">
        <v>20</v>
      </c>
      <c r="C37" s="125">
        <v>6190.42</v>
      </c>
    </row>
    <row r="38" spans="1:3" ht="0.75" customHeight="1" x14ac:dyDescent="0.2">
      <c r="A38" s="36"/>
      <c r="B38" s="33" t="s">
        <v>21</v>
      </c>
      <c r="C38" s="139"/>
    </row>
    <row r="39" spans="1:3" hidden="1" x14ac:dyDescent="0.2">
      <c r="A39" s="36"/>
      <c r="B39" s="33" t="s">
        <v>22</v>
      </c>
      <c r="C39" s="139"/>
    </row>
    <row r="40" spans="1:3" x14ac:dyDescent="0.2">
      <c r="A40" s="36"/>
      <c r="B40" s="33" t="s">
        <v>16</v>
      </c>
      <c r="C40" s="139">
        <v>1005</v>
      </c>
    </row>
    <row r="41" spans="1:3" ht="0.75" customHeight="1" x14ac:dyDescent="0.2">
      <c r="A41" s="36"/>
      <c r="B41" s="33" t="s">
        <v>23</v>
      </c>
      <c r="C41" s="139"/>
    </row>
    <row r="42" spans="1:3" hidden="1" x14ac:dyDescent="0.2">
      <c r="A42" s="36"/>
      <c r="B42" s="33" t="s">
        <v>24</v>
      </c>
      <c r="C42" s="139"/>
    </row>
    <row r="43" spans="1:3" ht="12" customHeight="1" x14ac:dyDescent="0.2">
      <c r="A43" s="36"/>
      <c r="B43" s="37" t="s">
        <v>367</v>
      </c>
      <c r="C43" s="139">
        <v>2465</v>
      </c>
    </row>
    <row r="44" spans="1:3" hidden="1" x14ac:dyDescent="0.2">
      <c r="A44" s="36"/>
      <c r="B44" s="37" t="s">
        <v>26</v>
      </c>
      <c r="C44" s="139"/>
    </row>
    <row r="45" spans="1:3" x14ac:dyDescent="0.2">
      <c r="A45" s="36"/>
      <c r="B45" s="37" t="s">
        <v>368</v>
      </c>
      <c r="C45" s="139">
        <v>400</v>
      </c>
    </row>
    <row r="46" spans="1:3" x14ac:dyDescent="0.2">
      <c r="A46" s="36"/>
      <c r="B46" s="37" t="s">
        <v>369</v>
      </c>
      <c r="C46" s="139">
        <v>3580.5</v>
      </c>
    </row>
    <row r="47" spans="1:3" ht="12" customHeight="1" x14ac:dyDescent="0.2">
      <c r="A47" s="36"/>
      <c r="B47" s="37" t="s">
        <v>370</v>
      </c>
      <c r="C47" s="139">
        <v>9000</v>
      </c>
    </row>
    <row r="48" spans="1:3" hidden="1" x14ac:dyDescent="0.2">
      <c r="A48" s="36"/>
      <c r="B48" s="37" t="s">
        <v>27</v>
      </c>
      <c r="C48" s="139"/>
    </row>
    <row r="49" spans="1:3" x14ac:dyDescent="0.2">
      <c r="A49" s="36"/>
      <c r="B49" s="37" t="s">
        <v>134</v>
      </c>
      <c r="C49" s="139">
        <v>1650</v>
      </c>
    </row>
    <row r="50" spans="1:3" hidden="1" x14ac:dyDescent="0.2">
      <c r="A50" s="36"/>
      <c r="B50" s="33" t="s">
        <v>28</v>
      </c>
      <c r="C50" s="139"/>
    </row>
    <row r="51" spans="1:3" x14ac:dyDescent="0.2">
      <c r="A51" s="26">
        <v>2220</v>
      </c>
      <c r="B51" s="28" t="s">
        <v>29</v>
      </c>
      <c r="C51" s="59">
        <v>6507.98</v>
      </c>
    </row>
    <row r="52" spans="1:3" x14ac:dyDescent="0.2">
      <c r="A52" s="11">
        <v>2240</v>
      </c>
      <c r="B52" s="28" t="s">
        <v>30</v>
      </c>
      <c r="C52" s="59">
        <f>SUM(C53:C90)</f>
        <v>497280.72000000003</v>
      </c>
    </row>
    <row r="53" spans="1:3" ht="11.25" customHeight="1" x14ac:dyDescent="0.2">
      <c r="A53" s="38"/>
      <c r="B53" s="28" t="s">
        <v>371</v>
      </c>
      <c r="C53" s="63">
        <v>25042.87</v>
      </c>
    </row>
    <row r="54" spans="1:3" x14ac:dyDescent="0.2">
      <c r="A54" s="38"/>
      <c r="B54" s="34" t="s">
        <v>471</v>
      </c>
      <c r="C54" s="63">
        <v>5679</v>
      </c>
    </row>
    <row r="55" spans="1:3" ht="12" customHeight="1" x14ac:dyDescent="0.2">
      <c r="A55" s="38"/>
      <c r="B55" s="28" t="s">
        <v>373</v>
      </c>
      <c r="C55" s="63">
        <v>835.6</v>
      </c>
    </row>
    <row r="56" spans="1:3" x14ac:dyDescent="0.2">
      <c r="A56" s="38"/>
      <c r="B56" s="32" t="s">
        <v>472</v>
      </c>
      <c r="C56" s="63">
        <v>11745.78</v>
      </c>
    </row>
    <row r="57" spans="1:3" x14ac:dyDescent="0.2">
      <c r="A57" s="38"/>
      <c r="B57" s="32" t="s">
        <v>272</v>
      </c>
      <c r="C57" s="63">
        <v>6749</v>
      </c>
    </row>
    <row r="58" spans="1:3" ht="12" customHeight="1" x14ac:dyDescent="0.2">
      <c r="A58" s="38"/>
      <c r="B58" s="28" t="s">
        <v>33</v>
      </c>
      <c r="C58" s="63">
        <v>34550</v>
      </c>
    </row>
    <row r="59" spans="1:3" hidden="1" x14ac:dyDescent="0.2">
      <c r="A59" s="38"/>
      <c r="B59" s="27" t="s">
        <v>34</v>
      </c>
      <c r="C59" s="63"/>
    </row>
    <row r="60" spans="1:3" hidden="1" x14ac:dyDescent="0.2">
      <c r="A60" s="38"/>
      <c r="B60" s="28" t="s">
        <v>35</v>
      </c>
      <c r="C60" s="63"/>
    </row>
    <row r="61" spans="1:3" x14ac:dyDescent="0.2">
      <c r="A61" s="38"/>
      <c r="B61" s="34" t="s">
        <v>475</v>
      </c>
      <c r="C61" s="63">
        <v>12521</v>
      </c>
    </row>
    <row r="62" spans="1:3" x14ac:dyDescent="0.2">
      <c r="A62" s="38"/>
      <c r="B62" s="34" t="s">
        <v>474</v>
      </c>
      <c r="C62" s="63">
        <v>948.3</v>
      </c>
    </row>
    <row r="63" spans="1:3" x14ac:dyDescent="0.2">
      <c r="A63" s="38"/>
      <c r="B63" s="32" t="s">
        <v>473</v>
      </c>
      <c r="C63" s="63">
        <v>3200</v>
      </c>
    </row>
    <row r="64" spans="1:3" ht="12" customHeight="1" x14ac:dyDescent="0.2">
      <c r="A64" s="38"/>
      <c r="B64" s="28" t="s">
        <v>372</v>
      </c>
      <c r="C64" s="63">
        <v>10060</v>
      </c>
    </row>
    <row r="65" spans="1:3" hidden="1" x14ac:dyDescent="0.2">
      <c r="A65" s="38"/>
      <c r="B65" s="28" t="s">
        <v>36</v>
      </c>
      <c r="C65" s="63"/>
    </row>
    <row r="66" spans="1:3" x14ac:dyDescent="0.2">
      <c r="A66" s="38"/>
      <c r="B66" s="28" t="s">
        <v>374</v>
      </c>
      <c r="C66" s="63">
        <v>434</v>
      </c>
    </row>
    <row r="67" spans="1:3" x14ac:dyDescent="0.2">
      <c r="A67" s="38"/>
      <c r="B67" s="32" t="s">
        <v>468</v>
      </c>
      <c r="C67" s="63">
        <v>43404.5</v>
      </c>
    </row>
    <row r="68" spans="1:3" hidden="1" x14ac:dyDescent="0.2">
      <c r="A68" s="38"/>
      <c r="B68" s="27" t="s">
        <v>37</v>
      </c>
      <c r="C68" s="63"/>
    </row>
    <row r="69" spans="1:3" x14ac:dyDescent="0.2">
      <c r="A69" s="38"/>
      <c r="B69" s="28" t="s">
        <v>375</v>
      </c>
      <c r="C69" s="63">
        <v>16830.04</v>
      </c>
    </row>
    <row r="70" spans="1:3" hidden="1" x14ac:dyDescent="0.2">
      <c r="A70" s="38"/>
      <c r="B70" s="28" t="s">
        <v>38</v>
      </c>
      <c r="C70" s="63"/>
    </row>
    <row r="71" spans="1:3" x14ac:dyDescent="0.2">
      <c r="A71" s="38"/>
      <c r="B71" s="28" t="s">
        <v>39</v>
      </c>
      <c r="C71" s="63">
        <v>272160.2</v>
      </c>
    </row>
    <row r="72" spans="1:3" ht="0.75" customHeight="1" x14ac:dyDescent="0.2">
      <c r="A72" s="38"/>
      <c r="B72" s="28" t="s">
        <v>40</v>
      </c>
      <c r="C72" s="63"/>
    </row>
    <row r="73" spans="1:3" hidden="1" x14ac:dyDescent="0.2">
      <c r="A73" s="27"/>
      <c r="B73" s="27" t="s">
        <v>41</v>
      </c>
      <c r="C73" s="63"/>
    </row>
    <row r="74" spans="1:3" hidden="1" x14ac:dyDescent="0.2">
      <c r="A74" s="27"/>
      <c r="B74" s="27" t="s">
        <v>42</v>
      </c>
      <c r="C74" s="63"/>
    </row>
    <row r="75" spans="1:3" ht="12" customHeight="1" x14ac:dyDescent="0.2">
      <c r="A75" s="27"/>
      <c r="B75" s="27" t="s">
        <v>43</v>
      </c>
      <c r="C75" s="63">
        <v>6980</v>
      </c>
    </row>
    <row r="76" spans="1:3" hidden="1" x14ac:dyDescent="0.2">
      <c r="A76" s="27"/>
      <c r="B76" s="27" t="s">
        <v>44</v>
      </c>
      <c r="C76" s="63"/>
    </row>
    <row r="77" spans="1:3" hidden="1" x14ac:dyDescent="0.2">
      <c r="A77" s="28"/>
      <c r="B77" s="33" t="s">
        <v>273</v>
      </c>
      <c r="C77" s="125"/>
    </row>
    <row r="78" spans="1:3" hidden="1" x14ac:dyDescent="0.2">
      <c r="A78" s="28"/>
      <c r="B78" s="33" t="s">
        <v>274</v>
      </c>
      <c r="C78" s="125"/>
    </row>
    <row r="79" spans="1:3" ht="12" customHeight="1" x14ac:dyDescent="0.2">
      <c r="A79" s="28"/>
      <c r="B79" s="28" t="s">
        <v>376</v>
      </c>
      <c r="C79" s="125">
        <v>1050</v>
      </c>
    </row>
    <row r="80" spans="1:3" hidden="1" x14ac:dyDescent="0.2">
      <c r="A80" s="28"/>
      <c r="B80" s="28" t="s">
        <v>45</v>
      </c>
      <c r="C80" s="125"/>
    </row>
    <row r="81" spans="1:3" ht="12" customHeight="1" x14ac:dyDescent="0.2">
      <c r="A81" s="28"/>
      <c r="B81" s="34" t="s">
        <v>469</v>
      </c>
      <c r="C81" s="125">
        <v>2035.11</v>
      </c>
    </row>
    <row r="82" spans="1:3" hidden="1" x14ac:dyDescent="0.2">
      <c r="A82" s="28"/>
      <c r="B82" s="33" t="s">
        <v>275</v>
      </c>
      <c r="C82" s="125"/>
    </row>
    <row r="83" spans="1:3" x14ac:dyDescent="0.2">
      <c r="A83" s="28"/>
      <c r="B83" s="33" t="s">
        <v>378</v>
      </c>
      <c r="C83" s="125">
        <v>24989</v>
      </c>
    </row>
    <row r="84" spans="1:3" ht="12" customHeight="1" x14ac:dyDescent="0.2">
      <c r="A84" s="28"/>
      <c r="B84" s="33" t="s">
        <v>377</v>
      </c>
      <c r="C84" s="125">
        <v>166</v>
      </c>
    </row>
    <row r="85" spans="1:3" hidden="1" x14ac:dyDescent="0.2">
      <c r="A85" s="28"/>
      <c r="B85" s="33" t="s">
        <v>276</v>
      </c>
      <c r="C85" s="125"/>
    </row>
    <row r="86" spans="1:3" hidden="1" x14ac:dyDescent="0.2">
      <c r="A86" s="28"/>
      <c r="B86" s="33" t="s">
        <v>277</v>
      </c>
      <c r="C86" s="125"/>
    </row>
    <row r="87" spans="1:3" x14ac:dyDescent="0.2">
      <c r="A87" s="28"/>
      <c r="B87" s="34" t="s">
        <v>299</v>
      </c>
      <c r="C87" s="125">
        <v>40</v>
      </c>
    </row>
    <row r="88" spans="1:3" x14ac:dyDescent="0.2">
      <c r="A88" s="28"/>
      <c r="B88" s="34" t="s">
        <v>470</v>
      </c>
      <c r="C88" s="125">
        <v>300</v>
      </c>
    </row>
    <row r="89" spans="1:3" ht="0.75" customHeight="1" x14ac:dyDescent="0.2">
      <c r="A89" s="28"/>
      <c r="B89" s="33" t="s">
        <v>278</v>
      </c>
      <c r="C89" s="125"/>
    </row>
    <row r="90" spans="1:3" x14ac:dyDescent="0.2">
      <c r="A90" s="28"/>
      <c r="B90" s="28" t="s">
        <v>46</v>
      </c>
      <c r="C90" s="125">
        <v>17560.32</v>
      </c>
    </row>
    <row r="91" spans="1:3" x14ac:dyDescent="0.2">
      <c r="A91" s="26">
        <v>2250</v>
      </c>
      <c r="B91" s="27" t="s">
        <v>47</v>
      </c>
      <c r="C91" s="59">
        <v>119879.7</v>
      </c>
    </row>
    <row r="92" spans="1:3" x14ac:dyDescent="0.2">
      <c r="A92" s="31">
        <v>2271</v>
      </c>
      <c r="B92" s="27" t="s">
        <v>48</v>
      </c>
      <c r="C92" s="59">
        <v>612815.80000000005</v>
      </c>
    </row>
    <row r="93" spans="1:3" x14ac:dyDescent="0.2">
      <c r="A93" s="24">
        <v>2272</v>
      </c>
      <c r="B93" s="27" t="s">
        <v>49</v>
      </c>
      <c r="C93" s="59">
        <v>51470.239999999998</v>
      </c>
    </row>
    <row r="94" spans="1:3" x14ac:dyDescent="0.2">
      <c r="A94" s="24">
        <v>2273</v>
      </c>
      <c r="B94" s="27" t="s">
        <v>50</v>
      </c>
      <c r="C94" s="59">
        <v>375865.71</v>
      </c>
    </row>
    <row r="95" spans="1:3" x14ac:dyDescent="0.2">
      <c r="A95" s="26">
        <v>2275</v>
      </c>
      <c r="B95" s="27" t="s">
        <v>51</v>
      </c>
      <c r="C95" s="59">
        <v>1015371.07</v>
      </c>
    </row>
    <row r="96" spans="1:3" x14ac:dyDescent="0.2">
      <c r="A96" s="26">
        <v>2282</v>
      </c>
      <c r="B96" s="27" t="s">
        <v>52</v>
      </c>
      <c r="C96" s="59">
        <v>0</v>
      </c>
    </row>
    <row r="97" spans="1:3" x14ac:dyDescent="0.2">
      <c r="A97" s="26">
        <v>2800</v>
      </c>
      <c r="B97" s="27" t="s">
        <v>53</v>
      </c>
      <c r="C97" s="59">
        <v>15249.88</v>
      </c>
    </row>
    <row r="98" spans="1:3" ht="15.75" x14ac:dyDescent="0.25">
      <c r="A98" s="10" t="s">
        <v>54</v>
      </c>
      <c r="B98" s="20" t="s">
        <v>445</v>
      </c>
      <c r="C98" s="54">
        <f>C100+C111</f>
        <v>8599</v>
      </c>
    </row>
    <row r="99" spans="1:3" ht="13.5" customHeight="1" x14ac:dyDescent="0.2">
      <c r="A99" s="26"/>
      <c r="B99" s="27" t="s">
        <v>5</v>
      </c>
      <c r="C99" s="57"/>
    </row>
    <row r="100" spans="1:3" ht="13.5" customHeight="1" x14ac:dyDescent="0.2">
      <c r="A100" s="26">
        <v>3110</v>
      </c>
      <c r="B100" s="28" t="s">
        <v>55</v>
      </c>
      <c r="C100" s="88">
        <f>SUM(C101:C110)</f>
        <v>8599</v>
      </c>
    </row>
    <row r="101" spans="1:3" hidden="1" x14ac:dyDescent="0.2">
      <c r="A101" s="28"/>
      <c r="B101" s="28" t="s">
        <v>56</v>
      </c>
      <c r="C101" s="58"/>
    </row>
    <row r="102" spans="1:3" hidden="1" x14ac:dyDescent="0.2">
      <c r="A102" s="28"/>
      <c r="B102" s="28" t="s">
        <v>57</v>
      </c>
      <c r="C102" s="58"/>
    </row>
    <row r="103" spans="1:3" x14ac:dyDescent="0.2">
      <c r="A103" s="27"/>
      <c r="B103" s="27" t="s">
        <v>58</v>
      </c>
      <c r="C103" s="56">
        <v>8599</v>
      </c>
    </row>
    <row r="104" spans="1:3" hidden="1" x14ac:dyDescent="0.2">
      <c r="A104" s="28"/>
      <c r="B104" s="28" t="s">
        <v>59</v>
      </c>
      <c r="C104" s="58"/>
    </row>
    <row r="105" spans="1:3" hidden="1" x14ac:dyDescent="0.2">
      <c r="A105" s="28"/>
      <c r="B105" s="33" t="s">
        <v>304</v>
      </c>
      <c r="C105" s="58"/>
    </row>
    <row r="106" spans="1:3" hidden="1" x14ac:dyDescent="0.2">
      <c r="A106" s="28"/>
      <c r="B106" s="33" t="s">
        <v>305</v>
      </c>
      <c r="C106" s="58"/>
    </row>
    <row r="107" spans="1:3" hidden="1" x14ac:dyDescent="0.2">
      <c r="A107" s="28"/>
      <c r="B107" s="33" t="s">
        <v>306</v>
      </c>
      <c r="C107" s="58"/>
    </row>
    <row r="108" spans="1:3" hidden="1" x14ac:dyDescent="0.2">
      <c r="A108" s="28"/>
      <c r="B108" s="33" t="s">
        <v>307</v>
      </c>
      <c r="C108" s="58"/>
    </row>
    <row r="109" spans="1:3" hidden="1" x14ac:dyDescent="0.2">
      <c r="A109" s="28"/>
      <c r="B109" s="33" t="s">
        <v>317</v>
      </c>
      <c r="C109" s="58"/>
    </row>
    <row r="110" spans="1:3" hidden="1" x14ac:dyDescent="0.2">
      <c r="A110" s="28"/>
      <c r="B110" s="28" t="s">
        <v>60</v>
      </c>
      <c r="C110" s="58"/>
    </row>
    <row r="111" spans="1:3" hidden="1" x14ac:dyDescent="0.2">
      <c r="A111" s="24">
        <v>3132</v>
      </c>
      <c r="B111" s="28" t="s">
        <v>61</v>
      </c>
      <c r="C111" s="88">
        <f>SUM(C112:C122)</f>
        <v>0</v>
      </c>
    </row>
    <row r="112" spans="1:3" hidden="1" x14ac:dyDescent="0.2">
      <c r="A112" s="27"/>
      <c r="B112" s="27" t="s">
        <v>62</v>
      </c>
      <c r="C112" s="56"/>
    </row>
    <row r="113" spans="1:3" hidden="1" x14ac:dyDescent="0.2">
      <c r="A113" s="27"/>
      <c r="B113" s="27" t="s">
        <v>63</v>
      </c>
      <c r="C113" s="56"/>
    </row>
    <row r="114" spans="1:3" hidden="1" x14ac:dyDescent="0.2">
      <c r="A114" s="27"/>
      <c r="B114" s="27" t="s">
        <v>64</v>
      </c>
      <c r="C114" s="56"/>
    </row>
    <row r="115" spans="1:3" hidden="1" x14ac:dyDescent="0.2">
      <c r="A115" s="27"/>
      <c r="B115" s="27" t="s">
        <v>65</v>
      </c>
      <c r="C115" s="56"/>
    </row>
    <row r="116" spans="1:3" hidden="1" x14ac:dyDescent="0.2">
      <c r="A116" s="27"/>
      <c r="B116" s="32" t="s">
        <v>308</v>
      </c>
      <c r="C116" s="56"/>
    </row>
    <row r="117" spans="1:3" hidden="1" x14ac:dyDescent="0.2">
      <c r="A117" s="27"/>
      <c r="B117" s="32" t="s">
        <v>66</v>
      </c>
      <c r="C117" s="56"/>
    </row>
    <row r="118" spans="1:3" hidden="1" x14ac:dyDescent="0.2">
      <c r="A118" s="27"/>
      <c r="B118" s="32" t="s">
        <v>309</v>
      </c>
      <c r="C118" s="56"/>
    </row>
    <row r="119" spans="1:3" hidden="1" x14ac:dyDescent="0.2">
      <c r="A119" s="27"/>
      <c r="B119" s="32" t="s">
        <v>310</v>
      </c>
      <c r="C119" s="56"/>
    </row>
    <row r="120" spans="1:3" hidden="1" x14ac:dyDescent="0.2">
      <c r="A120" s="27"/>
      <c r="B120" s="32" t="s">
        <v>311</v>
      </c>
      <c r="C120" s="56"/>
    </row>
    <row r="121" spans="1:3" hidden="1" x14ac:dyDescent="0.2">
      <c r="A121" s="27"/>
      <c r="B121" s="32" t="s">
        <v>312</v>
      </c>
      <c r="C121" s="56"/>
    </row>
    <row r="122" spans="1:3" hidden="1" x14ac:dyDescent="0.2">
      <c r="A122" s="27"/>
      <c r="B122" s="32" t="s">
        <v>313</v>
      </c>
      <c r="C122" s="56"/>
    </row>
    <row r="123" spans="1:3" ht="27.75" customHeight="1" x14ac:dyDescent="0.25">
      <c r="A123" s="39" t="s">
        <v>67</v>
      </c>
      <c r="B123" s="21" t="s">
        <v>446</v>
      </c>
      <c r="C123" s="140">
        <f>C126+C127+C128+C141+C150+C151+C152+C153+C155+C154</f>
        <v>1636054.2599999998</v>
      </c>
    </row>
    <row r="124" spans="1:3" ht="0.75" customHeight="1" x14ac:dyDescent="0.2">
      <c r="A124" s="26"/>
      <c r="B124" s="28"/>
      <c r="C124" s="63"/>
    </row>
    <row r="125" spans="1:3" x14ac:dyDescent="0.2">
      <c r="A125" s="26"/>
      <c r="B125" s="28" t="s">
        <v>68</v>
      </c>
      <c r="C125" s="63"/>
    </row>
    <row r="126" spans="1:3" x14ac:dyDescent="0.2">
      <c r="A126" s="26">
        <v>2111</v>
      </c>
      <c r="B126" s="40" t="s">
        <v>6</v>
      </c>
      <c r="C126" s="88">
        <v>1175027.97</v>
      </c>
    </row>
    <row r="127" spans="1:3" x14ac:dyDescent="0.2">
      <c r="A127" s="26">
        <v>2120</v>
      </c>
      <c r="B127" s="28" t="s">
        <v>7</v>
      </c>
      <c r="C127" s="88">
        <v>265810.69</v>
      </c>
    </row>
    <row r="128" spans="1:3" x14ac:dyDescent="0.2">
      <c r="A128" s="26">
        <v>2210</v>
      </c>
      <c r="B128" s="28" t="s">
        <v>8</v>
      </c>
      <c r="C128" s="88">
        <f>SUM(C129:C140)</f>
        <v>17841.739999999998</v>
      </c>
    </row>
    <row r="129" spans="1:3" x14ac:dyDescent="0.2">
      <c r="A129" s="21"/>
      <c r="B129" s="41" t="s">
        <v>69</v>
      </c>
      <c r="C129" s="67">
        <v>6460</v>
      </c>
    </row>
    <row r="130" spans="1:3" hidden="1" x14ac:dyDescent="0.2">
      <c r="A130" s="21"/>
      <c r="B130" s="41" t="s">
        <v>70</v>
      </c>
      <c r="C130" s="67"/>
    </row>
    <row r="131" spans="1:3" hidden="1" x14ac:dyDescent="0.2">
      <c r="A131" s="21"/>
      <c r="B131" s="41" t="s">
        <v>71</v>
      </c>
      <c r="C131" s="67"/>
    </row>
    <row r="132" spans="1:3" x14ac:dyDescent="0.2">
      <c r="A132" s="21"/>
      <c r="B132" s="134" t="s">
        <v>459</v>
      </c>
      <c r="C132" s="67">
        <v>770</v>
      </c>
    </row>
    <row r="133" spans="1:3" x14ac:dyDescent="0.2">
      <c r="A133" s="21"/>
      <c r="B133" s="134" t="s">
        <v>90</v>
      </c>
      <c r="C133" s="67">
        <v>600</v>
      </c>
    </row>
    <row r="134" spans="1:3" x14ac:dyDescent="0.2">
      <c r="A134" s="21"/>
      <c r="B134" s="41" t="s">
        <v>73</v>
      </c>
      <c r="C134" s="67">
        <v>4629.4799999999996</v>
      </c>
    </row>
    <row r="135" spans="1:3" hidden="1" x14ac:dyDescent="0.2">
      <c r="A135" s="21"/>
      <c r="B135" s="41" t="s">
        <v>74</v>
      </c>
      <c r="C135" s="67"/>
    </row>
    <row r="136" spans="1:3" hidden="1" x14ac:dyDescent="0.2">
      <c r="A136" s="21"/>
      <c r="B136" s="41" t="s">
        <v>75</v>
      </c>
      <c r="C136" s="67"/>
    </row>
    <row r="137" spans="1:3" hidden="1" x14ac:dyDescent="0.2">
      <c r="A137" s="22"/>
      <c r="B137" s="41" t="s">
        <v>76</v>
      </c>
      <c r="C137" s="67"/>
    </row>
    <row r="138" spans="1:3" x14ac:dyDescent="0.2">
      <c r="A138" s="22"/>
      <c r="B138" s="41" t="s">
        <v>379</v>
      </c>
      <c r="C138" s="67">
        <v>1901.26</v>
      </c>
    </row>
    <row r="139" spans="1:3" hidden="1" x14ac:dyDescent="0.2">
      <c r="A139" s="22"/>
      <c r="B139" s="41" t="s">
        <v>77</v>
      </c>
      <c r="C139" s="67"/>
    </row>
    <row r="140" spans="1:3" x14ac:dyDescent="0.2">
      <c r="A140" s="22"/>
      <c r="B140" s="41" t="s">
        <v>380</v>
      </c>
      <c r="C140" s="67">
        <v>3481</v>
      </c>
    </row>
    <row r="141" spans="1:3" x14ac:dyDescent="0.2">
      <c r="A141" s="11">
        <v>2240</v>
      </c>
      <c r="B141" s="27" t="s">
        <v>30</v>
      </c>
      <c r="C141" s="88">
        <f>SUM(C142:C149)</f>
        <v>18860.28</v>
      </c>
    </row>
    <row r="142" spans="1:3" x14ac:dyDescent="0.2">
      <c r="A142" s="21"/>
      <c r="B142" s="32" t="s">
        <v>381</v>
      </c>
      <c r="C142" s="56">
        <v>4729.32</v>
      </c>
    </row>
    <row r="143" spans="1:3" x14ac:dyDescent="0.2">
      <c r="A143" s="21"/>
      <c r="B143" s="132" t="s">
        <v>477</v>
      </c>
      <c r="C143" s="67">
        <v>8435.48</v>
      </c>
    </row>
    <row r="144" spans="1:3" x14ac:dyDescent="0.2">
      <c r="A144" s="21"/>
      <c r="B144" s="132" t="s">
        <v>476</v>
      </c>
      <c r="C144" s="56">
        <v>133</v>
      </c>
    </row>
    <row r="145" spans="1:3" x14ac:dyDescent="0.2">
      <c r="A145" s="21"/>
      <c r="B145" s="132" t="s">
        <v>478</v>
      </c>
      <c r="C145" s="141">
        <v>2256.12</v>
      </c>
    </row>
    <row r="146" spans="1:3" x14ac:dyDescent="0.2">
      <c r="A146" s="21"/>
      <c r="B146" s="134" t="s">
        <v>479</v>
      </c>
      <c r="C146" s="141">
        <v>60</v>
      </c>
    </row>
    <row r="147" spans="1:3" ht="0.75" customHeight="1" x14ac:dyDescent="0.2">
      <c r="A147" s="21"/>
      <c r="B147" s="41" t="s">
        <v>79</v>
      </c>
      <c r="C147" s="141"/>
    </row>
    <row r="148" spans="1:3" hidden="1" x14ac:dyDescent="0.2">
      <c r="A148" s="21"/>
      <c r="B148" s="41" t="s">
        <v>80</v>
      </c>
      <c r="C148" s="141"/>
    </row>
    <row r="149" spans="1:3" x14ac:dyDescent="0.2">
      <c r="A149" s="21"/>
      <c r="B149" s="30" t="s">
        <v>81</v>
      </c>
      <c r="C149" s="56">
        <v>3246.36</v>
      </c>
    </row>
    <row r="150" spans="1:3" x14ac:dyDescent="0.2">
      <c r="A150" s="31">
        <v>2250</v>
      </c>
      <c r="B150" s="27" t="s">
        <v>82</v>
      </c>
      <c r="C150" s="88">
        <v>4698.29</v>
      </c>
    </row>
    <row r="151" spans="1:3" x14ac:dyDescent="0.2">
      <c r="A151" s="24">
        <v>2272</v>
      </c>
      <c r="B151" s="27" t="s">
        <v>83</v>
      </c>
      <c r="C151" s="88">
        <v>1807.22</v>
      </c>
    </row>
    <row r="152" spans="1:3" x14ac:dyDescent="0.2">
      <c r="A152" s="24">
        <v>2273</v>
      </c>
      <c r="B152" s="27" t="s">
        <v>50</v>
      </c>
      <c r="C152" s="59">
        <v>26584.47</v>
      </c>
    </row>
    <row r="153" spans="1:3" x14ac:dyDescent="0.2">
      <c r="A153" s="24">
        <v>2274</v>
      </c>
      <c r="B153" s="27" t="s">
        <v>84</v>
      </c>
      <c r="C153" s="59">
        <v>123580.47</v>
      </c>
    </row>
    <row r="154" spans="1:3" x14ac:dyDescent="0.2">
      <c r="A154" s="24">
        <v>2275</v>
      </c>
      <c r="B154" s="27" t="s">
        <v>51</v>
      </c>
      <c r="C154" s="88">
        <v>813.9</v>
      </c>
    </row>
    <row r="155" spans="1:3" x14ac:dyDescent="0.2">
      <c r="A155" s="42">
        <v>2800</v>
      </c>
      <c r="B155" s="8" t="s">
        <v>85</v>
      </c>
      <c r="C155" s="142">
        <v>1029.23</v>
      </c>
    </row>
    <row r="156" spans="1:3" ht="15.75" x14ac:dyDescent="0.25">
      <c r="A156" s="9" t="s">
        <v>86</v>
      </c>
      <c r="B156" s="20" t="s">
        <v>444</v>
      </c>
      <c r="C156" s="54">
        <f>C158+C159+C160+C194+C224+C225+C226+C227+C228+C230+C192+C229+C193</f>
        <v>11708745.52</v>
      </c>
    </row>
    <row r="157" spans="1:3" x14ac:dyDescent="0.2">
      <c r="A157" s="26"/>
      <c r="B157" s="27" t="s">
        <v>5</v>
      </c>
      <c r="C157" s="57"/>
    </row>
    <row r="158" spans="1:3" x14ac:dyDescent="0.2">
      <c r="A158" s="26">
        <v>2111</v>
      </c>
      <c r="B158" s="28" t="s">
        <v>6</v>
      </c>
      <c r="C158" s="57">
        <v>8553896.1699999999</v>
      </c>
    </row>
    <row r="159" spans="1:3" x14ac:dyDescent="0.2">
      <c r="A159" s="26">
        <v>2120</v>
      </c>
      <c r="B159" s="28" t="s">
        <v>7</v>
      </c>
      <c r="C159" s="57">
        <v>1874190.17</v>
      </c>
    </row>
    <row r="160" spans="1:3" x14ac:dyDescent="0.2">
      <c r="A160" s="26">
        <v>2210</v>
      </c>
      <c r="B160" s="27" t="s">
        <v>8</v>
      </c>
      <c r="C160" s="57">
        <f>SUM(C161:C191)</f>
        <v>65594.5</v>
      </c>
    </row>
    <row r="161" spans="1:5" x14ac:dyDescent="0.2">
      <c r="A161" s="31"/>
      <c r="B161" s="43" t="s">
        <v>87</v>
      </c>
      <c r="C161" s="63">
        <v>9861.4</v>
      </c>
    </row>
    <row r="162" spans="1:5" hidden="1" x14ac:dyDescent="0.2">
      <c r="A162" s="31"/>
      <c r="B162" s="44" t="s">
        <v>279</v>
      </c>
      <c r="C162" s="63"/>
    </row>
    <row r="163" spans="1:5" hidden="1" x14ac:dyDescent="0.2">
      <c r="A163" s="31"/>
      <c r="B163" s="43" t="s">
        <v>280</v>
      </c>
      <c r="C163" s="63"/>
    </row>
    <row r="164" spans="1:5" hidden="1" x14ac:dyDescent="0.2">
      <c r="A164" s="31"/>
      <c r="B164" s="43" t="s">
        <v>10</v>
      </c>
      <c r="C164" s="63"/>
    </row>
    <row r="165" spans="1:5" hidden="1" x14ac:dyDescent="0.2">
      <c r="A165" s="31"/>
      <c r="B165" s="43" t="s">
        <v>88</v>
      </c>
      <c r="C165" s="63"/>
    </row>
    <row r="166" spans="1:5" hidden="1" x14ac:dyDescent="0.2">
      <c r="A166" s="31"/>
      <c r="B166" s="43" t="s">
        <v>281</v>
      </c>
      <c r="C166" s="63"/>
    </row>
    <row r="167" spans="1:5" x14ac:dyDescent="0.2">
      <c r="A167" s="31"/>
      <c r="B167" s="43" t="s">
        <v>89</v>
      </c>
      <c r="C167" s="63">
        <v>2071</v>
      </c>
    </row>
    <row r="168" spans="1:5" x14ac:dyDescent="0.2">
      <c r="A168" s="31"/>
      <c r="B168" s="43" t="s">
        <v>90</v>
      </c>
      <c r="C168" s="63">
        <v>920</v>
      </c>
    </row>
    <row r="169" spans="1:5" x14ac:dyDescent="0.2">
      <c r="A169" s="31"/>
      <c r="B169" s="43" t="s">
        <v>282</v>
      </c>
      <c r="C169" s="63">
        <v>1200</v>
      </c>
    </row>
    <row r="170" spans="1:5" x14ac:dyDescent="0.2">
      <c r="A170" s="31"/>
      <c r="B170" s="43" t="s">
        <v>453</v>
      </c>
      <c r="C170" s="63">
        <v>645</v>
      </c>
      <c r="D170" s="6"/>
      <c r="E170" s="7"/>
    </row>
    <row r="171" spans="1:5" x14ac:dyDescent="0.2">
      <c r="A171" s="31"/>
      <c r="B171" s="43" t="s">
        <v>454</v>
      </c>
      <c r="C171" s="63">
        <v>23720</v>
      </c>
      <c r="D171" s="6"/>
      <c r="E171" s="7"/>
    </row>
    <row r="172" spans="1:5" x14ac:dyDescent="0.2">
      <c r="A172" s="31"/>
      <c r="B172" s="43" t="s">
        <v>455</v>
      </c>
      <c r="C172" s="63">
        <v>6970</v>
      </c>
      <c r="D172" s="6"/>
      <c r="E172" s="7"/>
    </row>
    <row r="173" spans="1:5" x14ac:dyDescent="0.2">
      <c r="A173" s="31"/>
      <c r="B173" s="43" t="s">
        <v>456</v>
      </c>
      <c r="C173" s="63">
        <v>2153</v>
      </c>
      <c r="D173" s="6"/>
      <c r="E173" s="7"/>
    </row>
    <row r="174" spans="1:5" x14ac:dyDescent="0.2">
      <c r="A174" s="31"/>
      <c r="B174" s="43" t="s">
        <v>283</v>
      </c>
      <c r="C174" s="63">
        <v>596.95000000000005</v>
      </c>
      <c r="D174" s="6"/>
      <c r="E174" s="7"/>
    </row>
    <row r="175" spans="1:5" ht="0.75" customHeight="1" x14ac:dyDescent="0.2">
      <c r="A175" s="31"/>
      <c r="B175" s="43" t="s">
        <v>284</v>
      </c>
      <c r="C175" s="63"/>
      <c r="D175" s="6"/>
      <c r="E175" s="7"/>
    </row>
    <row r="176" spans="1:5" hidden="1" x14ac:dyDescent="0.2">
      <c r="A176" s="31"/>
      <c r="B176" s="43" t="s">
        <v>91</v>
      </c>
      <c r="C176" s="63"/>
      <c r="D176" s="6"/>
      <c r="E176" s="7"/>
    </row>
    <row r="177" spans="1:5" hidden="1" x14ac:dyDescent="0.2">
      <c r="A177" s="31"/>
      <c r="B177" s="43" t="s">
        <v>72</v>
      </c>
      <c r="C177" s="63"/>
      <c r="D177" s="6"/>
      <c r="E177" s="7"/>
    </row>
    <row r="178" spans="1:5" hidden="1" x14ac:dyDescent="0.2">
      <c r="A178" s="31"/>
      <c r="B178" s="44" t="s">
        <v>285</v>
      </c>
      <c r="C178" s="63"/>
      <c r="D178" s="6"/>
      <c r="E178" s="7"/>
    </row>
    <row r="179" spans="1:5" x14ac:dyDescent="0.2">
      <c r="A179" s="31"/>
      <c r="B179" s="43" t="s">
        <v>457</v>
      </c>
      <c r="C179" s="63">
        <v>1464.15</v>
      </c>
      <c r="D179" s="6"/>
      <c r="E179" s="7"/>
    </row>
    <row r="180" spans="1:5" x14ac:dyDescent="0.2">
      <c r="A180" s="31"/>
      <c r="B180" s="43" t="s">
        <v>10</v>
      </c>
      <c r="C180" s="63">
        <v>1279</v>
      </c>
      <c r="D180" s="6"/>
      <c r="E180" s="7"/>
    </row>
    <row r="181" spans="1:5" x14ac:dyDescent="0.2">
      <c r="A181" s="31"/>
      <c r="B181" s="43" t="s">
        <v>355</v>
      </c>
      <c r="C181" s="63">
        <v>8549</v>
      </c>
      <c r="D181" s="6"/>
      <c r="E181" s="7"/>
    </row>
    <row r="182" spans="1:5" ht="0.75" customHeight="1" x14ac:dyDescent="0.2">
      <c r="A182" s="31"/>
      <c r="B182" s="43" t="s">
        <v>286</v>
      </c>
      <c r="C182" s="63"/>
      <c r="D182" s="6"/>
      <c r="E182" s="7"/>
    </row>
    <row r="183" spans="1:5" hidden="1" x14ac:dyDescent="0.2">
      <c r="A183" s="31"/>
      <c r="B183" s="43" t="s">
        <v>20</v>
      </c>
      <c r="C183" s="63"/>
      <c r="D183" s="6"/>
      <c r="E183" s="7"/>
    </row>
    <row r="184" spans="1:5" hidden="1" x14ac:dyDescent="0.2">
      <c r="A184" s="31"/>
      <c r="B184" s="43" t="s">
        <v>287</v>
      </c>
      <c r="C184" s="63"/>
      <c r="D184" s="6"/>
      <c r="E184" s="7"/>
    </row>
    <row r="185" spans="1:5" hidden="1" x14ac:dyDescent="0.2">
      <c r="A185" s="31"/>
      <c r="B185" s="43" t="s">
        <v>25</v>
      </c>
      <c r="C185" s="63"/>
      <c r="D185" s="6"/>
      <c r="E185" s="7"/>
    </row>
    <row r="186" spans="1:5" hidden="1" x14ac:dyDescent="0.2">
      <c r="A186" s="31"/>
      <c r="B186" s="43" t="s">
        <v>92</v>
      </c>
      <c r="C186" s="63"/>
      <c r="E186" s="7"/>
    </row>
    <row r="187" spans="1:5" hidden="1" x14ac:dyDescent="0.2">
      <c r="A187" s="31"/>
      <c r="B187" s="43" t="s">
        <v>288</v>
      </c>
      <c r="C187" s="63"/>
    </row>
    <row r="188" spans="1:5" x14ac:dyDescent="0.2">
      <c r="A188" s="31"/>
      <c r="B188" s="43" t="s">
        <v>24</v>
      </c>
      <c r="C188" s="63">
        <v>460</v>
      </c>
    </row>
    <row r="189" spans="1:5" ht="0.75" customHeight="1" x14ac:dyDescent="0.2">
      <c r="A189" s="31"/>
      <c r="B189" s="43" t="s">
        <v>289</v>
      </c>
      <c r="C189" s="63"/>
    </row>
    <row r="190" spans="1:5" hidden="1" x14ac:dyDescent="0.2">
      <c r="A190" s="31"/>
      <c r="B190" s="43" t="s">
        <v>290</v>
      </c>
      <c r="C190" s="63"/>
    </row>
    <row r="191" spans="1:5" x14ac:dyDescent="0.2">
      <c r="A191" s="31"/>
      <c r="B191" s="43" t="s">
        <v>458</v>
      </c>
      <c r="C191" s="63">
        <v>5705</v>
      </c>
    </row>
    <row r="192" spans="1:5" x14ac:dyDescent="0.2">
      <c r="A192" s="26">
        <v>2220</v>
      </c>
      <c r="B192" s="28" t="s">
        <v>29</v>
      </c>
      <c r="C192" s="57">
        <v>9170</v>
      </c>
    </row>
    <row r="193" spans="1:3" x14ac:dyDescent="0.2">
      <c r="A193" s="26">
        <v>2230</v>
      </c>
      <c r="B193" s="28" t="s">
        <v>93</v>
      </c>
      <c r="C193" s="57">
        <v>350648.74</v>
      </c>
    </row>
    <row r="194" spans="1:3" x14ac:dyDescent="0.2">
      <c r="A194" s="11">
        <v>2240</v>
      </c>
      <c r="B194" s="27" t="s">
        <v>30</v>
      </c>
      <c r="C194" s="57">
        <f>SUM(C195:C223)</f>
        <v>71764.28</v>
      </c>
    </row>
    <row r="195" spans="1:3" x14ac:dyDescent="0.2">
      <c r="A195" s="38"/>
      <c r="B195" s="43" t="s">
        <v>31</v>
      </c>
      <c r="C195" s="63">
        <v>6497.8</v>
      </c>
    </row>
    <row r="196" spans="1:3" ht="12" customHeight="1" x14ac:dyDescent="0.2">
      <c r="A196" s="38"/>
      <c r="B196" s="43" t="s">
        <v>32</v>
      </c>
      <c r="C196" s="63">
        <v>7588.56</v>
      </c>
    </row>
    <row r="197" spans="1:3" ht="0.75" customHeight="1" x14ac:dyDescent="0.2">
      <c r="A197" s="38"/>
      <c r="B197" s="43" t="s">
        <v>291</v>
      </c>
      <c r="C197" s="63"/>
    </row>
    <row r="198" spans="1:3" ht="12" customHeight="1" x14ac:dyDescent="0.2">
      <c r="A198" s="38"/>
      <c r="B198" s="44" t="s">
        <v>94</v>
      </c>
      <c r="C198" s="63">
        <v>2595</v>
      </c>
    </row>
    <row r="199" spans="1:3" hidden="1" x14ac:dyDescent="0.2">
      <c r="A199" s="38"/>
      <c r="B199" s="43" t="s">
        <v>292</v>
      </c>
      <c r="C199" s="63"/>
    </row>
    <row r="200" spans="1:3" hidden="1" x14ac:dyDescent="0.2">
      <c r="A200" s="38"/>
      <c r="B200" s="43" t="s">
        <v>95</v>
      </c>
      <c r="C200" s="63"/>
    </row>
    <row r="201" spans="1:3" ht="12" customHeight="1" x14ac:dyDescent="0.2">
      <c r="A201" s="38"/>
      <c r="B201" s="43" t="s">
        <v>96</v>
      </c>
      <c r="C201" s="63">
        <v>2049</v>
      </c>
    </row>
    <row r="202" spans="1:3" hidden="1" x14ac:dyDescent="0.2">
      <c r="A202" s="38"/>
      <c r="B202" s="43" t="s">
        <v>35</v>
      </c>
      <c r="C202" s="63"/>
    </row>
    <row r="203" spans="1:3" hidden="1" x14ac:dyDescent="0.2">
      <c r="A203" s="38"/>
      <c r="B203" s="44" t="s">
        <v>97</v>
      </c>
      <c r="C203" s="63"/>
    </row>
    <row r="204" spans="1:3" hidden="1" x14ac:dyDescent="0.2">
      <c r="A204" s="38"/>
      <c r="B204" s="44" t="s">
        <v>293</v>
      </c>
      <c r="C204" s="63"/>
    </row>
    <row r="205" spans="1:3" hidden="1" x14ac:dyDescent="0.2">
      <c r="A205" s="38"/>
      <c r="B205" s="43" t="s">
        <v>294</v>
      </c>
      <c r="C205" s="63"/>
    </row>
    <row r="206" spans="1:3" x14ac:dyDescent="0.2">
      <c r="A206" s="38"/>
      <c r="B206" s="43" t="s">
        <v>98</v>
      </c>
      <c r="C206" s="63">
        <v>600</v>
      </c>
    </row>
    <row r="207" spans="1:3" ht="0.75" customHeight="1" x14ac:dyDescent="0.2">
      <c r="A207" s="38"/>
      <c r="B207" s="43" t="s">
        <v>295</v>
      </c>
      <c r="C207" s="63"/>
    </row>
    <row r="208" spans="1:3" hidden="1" x14ac:dyDescent="0.2">
      <c r="A208" s="38"/>
      <c r="B208" s="43" t="s">
        <v>296</v>
      </c>
      <c r="C208" s="63"/>
    </row>
    <row r="209" spans="1:3" hidden="1" x14ac:dyDescent="0.2">
      <c r="A209" s="38"/>
      <c r="B209" s="43" t="s">
        <v>297</v>
      </c>
      <c r="C209" s="63"/>
    </row>
    <row r="210" spans="1:3" hidden="1" x14ac:dyDescent="0.2">
      <c r="A210" s="38"/>
      <c r="B210" s="43" t="s">
        <v>298</v>
      </c>
      <c r="C210" s="63"/>
    </row>
    <row r="211" spans="1:3" x14ac:dyDescent="0.2">
      <c r="A211" s="38"/>
      <c r="B211" s="43" t="s">
        <v>99</v>
      </c>
      <c r="C211" s="63">
        <v>3</v>
      </c>
    </row>
    <row r="212" spans="1:3" x14ac:dyDescent="0.2">
      <c r="A212" s="38"/>
      <c r="B212" s="44" t="s">
        <v>450</v>
      </c>
      <c r="C212" s="63">
        <v>800</v>
      </c>
    </row>
    <row r="213" spans="1:3" ht="15.75" customHeight="1" x14ac:dyDescent="0.2">
      <c r="A213" s="38"/>
      <c r="B213" s="44" t="s">
        <v>449</v>
      </c>
      <c r="C213" s="63">
        <v>11515.77</v>
      </c>
    </row>
    <row r="214" spans="1:3" x14ac:dyDescent="0.2">
      <c r="A214" s="38"/>
      <c r="B214" s="44" t="s">
        <v>356</v>
      </c>
      <c r="C214" s="63">
        <v>18540</v>
      </c>
    </row>
    <row r="215" spans="1:3" x14ac:dyDescent="0.2">
      <c r="A215" s="38"/>
      <c r="B215" s="44" t="s">
        <v>299</v>
      </c>
      <c r="C215" s="63">
        <v>40</v>
      </c>
    </row>
    <row r="216" spans="1:3" x14ac:dyDescent="0.2">
      <c r="A216" s="38"/>
      <c r="B216" s="44" t="s">
        <v>300</v>
      </c>
      <c r="C216" s="63">
        <v>2236.9899999999998</v>
      </c>
    </row>
    <row r="217" spans="1:3" hidden="1" x14ac:dyDescent="0.2">
      <c r="A217" s="38"/>
      <c r="B217" s="44" t="s">
        <v>301</v>
      </c>
      <c r="C217" s="63"/>
    </row>
    <row r="218" spans="1:3" x14ac:dyDescent="0.2">
      <c r="A218" s="38"/>
      <c r="B218" s="44" t="s">
        <v>452</v>
      </c>
      <c r="C218" s="63">
        <v>17556</v>
      </c>
    </row>
    <row r="219" spans="1:3" hidden="1" x14ac:dyDescent="0.2">
      <c r="A219" s="38"/>
      <c r="B219" s="44" t="s">
        <v>302</v>
      </c>
      <c r="C219" s="63"/>
    </row>
    <row r="220" spans="1:3" x14ac:dyDescent="0.2">
      <c r="A220" s="38"/>
      <c r="B220" s="44" t="s">
        <v>358</v>
      </c>
      <c r="C220" s="63">
        <v>1122</v>
      </c>
    </row>
    <row r="221" spans="1:3" x14ac:dyDescent="0.2">
      <c r="A221" s="24"/>
      <c r="B221" s="44" t="s">
        <v>357</v>
      </c>
      <c r="C221" s="63">
        <v>142.85</v>
      </c>
    </row>
    <row r="222" spans="1:3" x14ac:dyDescent="0.2">
      <c r="A222" s="24"/>
      <c r="B222" s="44" t="s">
        <v>451</v>
      </c>
      <c r="C222" s="63">
        <v>477.31</v>
      </c>
    </row>
    <row r="223" spans="1:3" hidden="1" x14ac:dyDescent="0.2">
      <c r="A223" s="24"/>
      <c r="B223" s="44" t="s">
        <v>303</v>
      </c>
      <c r="C223" s="143"/>
    </row>
    <row r="224" spans="1:3" x14ac:dyDescent="0.2">
      <c r="A224" s="26">
        <v>2250</v>
      </c>
      <c r="B224" s="27" t="s">
        <v>47</v>
      </c>
      <c r="C224" s="144">
        <v>12843.81</v>
      </c>
    </row>
    <row r="225" spans="1:3" x14ac:dyDescent="0.2">
      <c r="A225" s="24">
        <v>2272</v>
      </c>
      <c r="B225" s="27" t="s">
        <v>83</v>
      </c>
      <c r="C225" s="57">
        <v>54110.91</v>
      </c>
    </row>
    <row r="226" spans="1:3" x14ac:dyDescent="0.2">
      <c r="A226" s="24">
        <v>2273</v>
      </c>
      <c r="B226" s="27" t="s">
        <v>50</v>
      </c>
      <c r="C226" s="57">
        <v>210286.37</v>
      </c>
    </row>
    <row r="227" spans="1:3" x14ac:dyDescent="0.2">
      <c r="A227" s="24">
        <v>2274</v>
      </c>
      <c r="B227" s="27" t="s">
        <v>84</v>
      </c>
      <c r="C227" s="57">
        <v>261700.24</v>
      </c>
    </row>
    <row r="228" spans="1:3" x14ac:dyDescent="0.2">
      <c r="A228" s="26">
        <v>2275</v>
      </c>
      <c r="B228" s="27" t="s">
        <v>51</v>
      </c>
      <c r="C228" s="57">
        <v>243316.78</v>
      </c>
    </row>
    <row r="229" spans="1:3" x14ac:dyDescent="0.2">
      <c r="A229" s="26">
        <v>2282</v>
      </c>
      <c r="B229" s="27" t="s">
        <v>52</v>
      </c>
      <c r="C229" s="57">
        <v>0</v>
      </c>
    </row>
    <row r="230" spans="1:3" ht="16.5" customHeight="1" x14ac:dyDescent="0.2">
      <c r="A230" s="26">
        <v>2800</v>
      </c>
      <c r="B230" s="27" t="s">
        <v>53</v>
      </c>
      <c r="C230" s="57">
        <v>1223.55</v>
      </c>
    </row>
    <row r="231" spans="1:3" ht="15.75" x14ac:dyDescent="0.25">
      <c r="A231" s="10" t="s">
        <v>101</v>
      </c>
      <c r="B231" s="20" t="s">
        <v>445</v>
      </c>
      <c r="C231" s="54">
        <f>C233</f>
        <v>0</v>
      </c>
    </row>
    <row r="232" spans="1:3" x14ac:dyDescent="0.2">
      <c r="A232" s="26"/>
      <c r="B232" s="27" t="s">
        <v>5</v>
      </c>
      <c r="C232" s="57"/>
    </row>
    <row r="233" spans="1:3" x14ac:dyDescent="0.2">
      <c r="A233" s="26">
        <v>3110</v>
      </c>
      <c r="B233" s="28" t="s">
        <v>55</v>
      </c>
      <c r="C233" s="88"/>
    </row>
    <row r="234" spans="1:3" ht="13.5" thickBot="1" x14ac:dyDescent="0.25">
      <c r="A234" s="27">
        <v>3110</v>
      </c>
      <c r="B234" s="33"/>
      <c r="C234" s="58"/>
    </row>
    <row r="235" spans="1:3" ht="29.25" customHeight="1" x14ac:dyDescent="0.25">
      <c r="A235" s="52" t="s">
        <v>102</v>
      </c>
      <c r="B235" s="53" t="s">
        <v>444</v>
      </c>
      <c r="C235" s="54">
        <f>C237+C238+C239+C248+C258+C261+C263+C262+C259+C260</f>
        <v>1615499.8599999999</v>
      </c>
    </row>
    <row r="236" spans="1:3" x14ac:dyDescent="0.2">
      <c r="A236" s="55"/>
      <c r="B236" s="56" t="s">
        <v>5</v>
      </c>
      <c r="C236" s="57"/>
    </row>
    <row r="237" spans="1:3" x14ac:dyDescent="0.2">
      <c r="A237" s="55">
        <v>2111</v>
      </c>
      <c r="B237" s="58" t="s">
        <v>6</v>
      </c>
      <c r="C237" s="59">
        <v>1271926.1399999999</v>
      </c>
    </row>
    <row r="238" spans="1:3" x14ac:dyDescent="0.2">
      <c r="A238" s="55">
        <v>2120</v>
      </c>
      <c r="B238" s="58" t="s">
        <v>7</v>
      </c>
      <c r="C238" s="59">
        <v>262460.58</v>
      </c>
    </row>
    <row r="239" spans="1:3" x14ac:dyDescent="0.2">
      <c r="A239" s="55">
        <v>2210</v>
      </c>
      <c r="B239" s="58" t="s">
        <v>8</v>
      </c>
      <c r="C239" s="60">
        <f>SUM(C240:C247)</f>
        <v>37155.89</v>
      </c>
    </row>
    <row r="240" spans="1:3" x14ac:dyDescent="0.2">
      <c r="A240" s="61"/>
      <c r="B240" s="62" t="s">
        <v>103</v>
      </c>
      <c r="C240" s="63">
        <v>11700</v>
      </c>
    </row>
    <row r="241" spans="1:3" ht="11.25" customHeight="1" x14ac:dyDescent="0.2">
      <c r="A241" s="61"/>
      <c r="B241" s="62" t="s">
        <v>73</v>
      </c>
      <c r="C241" s="63">
        <v>10454.89</v>
      </c>
    </row>
    <row r="242" spans="1:3" hidden="1" x14ac:dyDescent="0.2">
      <c r="A242" s="61"/>
      <c r="B242" s="62" t="s">
        <v>104</v>
      </c>
      <c r="C242" s="63"/>
    </row>
    <row r="243" spans="1:3" ht="12" customHeight="1" x14ac:dyDescent="0.2">
      <c r="A243" s="61"/>
      <c r="B243" s="62" t="s">
        <v>105</v>
      </c>
      <c r="C243" s="63">
        <v>6658</v>
      </c>
    </row>
    <row r="244" spans="1:3" hidden="1" x14ac:dyDescent="0.2">
      <c r="A244" s="61"/>
      <c r="B244" s="62" t="s">
        <v>106</v>
      </c>
      <c r="C244" s="63"/>
    </row>
    <row r="245" spans="1:3" x14ac:dyDescent="0.2">
      <c r="A245" s="61"/>
      <c r="B245" s="62" t="s">
        <v>107</v>
      </c>
      <c r="C245" s="63">
        <v>2353</v>
      </c>
    </row>
    <row r="246" spans="1:3" x14ac:dyDescent="0.2">
      <c r="A246" s="64"/>
      <c r="B246" s="62" t="s">
        <v>384</v>
      </c>
      <c r="C246" s="63">
        <v>5990</v>
      </c>
    </row>
    <row r="247" spans="1:3" ht="0.75" customHeight="1" x14ac:dyDescent="0.2">
      <c r="A247" s="64"/>
      <c r="B247" s="62" t="s">
        <v>346</v>
      </c>
      <c r="C247" s="65"/>
    </row>
    <row r="248" spans="1:3" x14ac:dyDescent="0.2">
      <c r="A248" s="66">
        <v>2240</v>
      </c>
      <c r="B248" s="56" t="s">
        <v>30</v>
      </c>
      <c r="C248" s="59">
        <f>SUM(C249:C257)</f>
        <v>37333.82</v>
      </c>
    </row>
    <row r="249" spans="1:3" x14ac:dyDescent="0.2">
      <c r="A249" s="61"/>
      <c r="B249" s="56" t="s">
        <v>108</v>
      </c>
      <c r="C249" s="67">
        <v>3207.84</v>
      </c>
    </row>
    <row r="250" spans="1:3" x14ac:dyDescent="0.2">
      <c r="A250" s="61"/>
      <c r="B250" s="68" t="s">
        <v>109</v>
      </c>
      <c r="C250" s="67">
        <v>24146.18</v>
      </c>
    </row>
    <row r="251" spans="1:3" x14ac:dyDescent="0.2">
      <c r="A251" s="61"/>
      <c r="B251" s="68" t="s">
        <v>110</v>
      </c>
      <c r="C251" s="67">
        <v>6063.8</v>
      </c>
    </row>
    <row r="252" spans="1:3" x14ac:dyDescent="0.2">
      <c r="A252" s="61"/>
      <c r="B252" s="68" t="s">
        <v>111</v>
      </c>
      <c r="C252" s="67">
        <v>2770</v>
      </c>
    </row>
    <row r="253" spans="1:3" x14ac:dyDescent="0.2">
      <c r="A253" s="61"/>
      <c r="B253" s="69" t="s">
        <v>347</v>
      </c>
      <c r="C253" s="67">
        <v>600</v>
      </c>
    </row>
    <row r="254" spans="1:3" hidden="1" x14ac:dyDescent="0.2">
      <c r="A254" s="61"/>
      <c r="B254" s="68" t="s">
        <v>112</v>
      </c>
      <c r="C254" s="67"/>
    </row>
    <row r="255" spans="1:3" x14ac:dyDescent="0.2">
      <c r="A255" s="61"/>
      <c r="B255" s="68" t="s">
        <v>113</v>
      </c>
      <c r="C255" s="67">
        <v>420</v>
      </c>
    </row>
    <row r="256" spans="1:3" x14ac:dyDescent="0.2">
      <c r="A256" s="61"/>
      <c r="B256" s="62" t="s">
        <v>114</v>
      </c>
      <c r="C256" s="63">
        <v>126</v>
      </c>
    </row>
    <row r="257" spans="1:14" hidden="1" x14ac:dyDescent="0.2">
      <c r="A257" s="70"/>
      <c r="B257" s="62" t="s">
        <v>348</v>
      </c>
      <c r="C257" s="65"/>
    </row>
    <row r="258" spans="1:14" x14ac:dyDescent="0.2">
      <c r="A258" s="55">
        <v>2250</v>
      </c>
      <c r="B258" s="56" t="s">
        <v>47</v>
      </c>
      <c r="C258" s="59">
        <v>295.5</v>
      </c>
    </row>
    <row r="259" spans="1:14" x14ac:dyDescent="0.2">
      <c r="A259" s="70">
        <v>2271</v>
      </c>
      <c r="B259" s="56" t="s">
        <v>48</v>
      </c>
      <c r="C259" s="59">
        <v>0</v>
      </c>
    </row>
    <row r="260" spans="1:14" x14ac:dyDescent="0.2">
      <c r="A260" s="70">
        <v>2272</v>
      </c>
      <c r="B260" s="56" t="s">
        <v>49</v>
      </c>
      <c r="C260" s="59">
        <v>0</v>
      </c>
    </row>
    <row r="261" spans="1:14" x14ac:dyDescent="0.2">
      <c r="A261" s="61">
        <v>2273</v>
      </c>
      <c r="B261" s="56" t="s">
        <v>50</v>
      </c>
      <c r="C261" s="59">
        <v>3027.92</v>
      </c>
    </row>
    <row r="262" spans="1:14" x14ac:dyDescent="0.2">
      <c r="A262" s="55">
        <v>2275</v>
      </c>
      <c r="B262" s="56" t="s">
        <v>115</v>
      </c>
      <c r="C262" s="59">
        <v>3300</v>
      </c>
    </row>
    <row r="263" spans="1:14" x14ac:dyDescent="0.2">
      <c r="A263" s="61">
        <v>2800</v>
      </c>
      <c r="B263" s="56" t="s">
        <v>116</v>
      </c>
      <c r="C263" s="59">
        <v>0.01</v>
      </c>
    </row>
    <row r="264" spans="1:14" ht="15" customHeight="1" x14ac:dyDescent="0.25">
      <c r="A264" s="171" t="s">
        <v>117</v>
      </c>
      <c r="B264" s="20" t="s">
        <v>445</v>
      </c>
      <c r="C264" s="54">
        <f>C266+C267+C268+C272+C277+C280+C279+C278+C281</f>
        <v>639561.7100000002</v>
      </c>
    </row>
    <row r="265" spans="1:14" x14ac:dyDescent="0.2">
      <c r="A265" s="171"/>
      <c r="B265" s="27" t="s">
        <v>5</v>
      </c>
      <c r="C265" s="57"/>
    </row>
    <row r="266" spans="1:14" x14ac:dyDescent="0.2">
      <c r="A266" s="26">
        <v>2111</v>
      </c>
      <c r="B266" s="28" t="s">
        <v>6</v>
      </c>
      <c r="C266" s="59">
        <v>530627.05000000005</v>
      </c>
      <c r="N266" t="s">
        <v>118</v>
      </c>
    </row>
    <row r="267" spans="1:14" x14ac:dyDescent="0.2">
      <c r="A267" s="26">
        <v>2120</v>
      </c>
      <c r="B267" s="28" t="s">
        <v>7</v>
      </c>
      <c r="C267" s="59">
        <v>93705.3</v>
      </c>
    </row>
    <row r="268" spans="1:14" ht="12" customHeight="1" x14ac:dyDescent="0.2">
      <c r="A268" s="26">
        <v>2210</v>
      </c>
      <c r="B268" s="28" t="s">
        <v>119</v>
      </c>
      <c r="C268" s="59">
        <f>C269+C270+C271</f>
        <v>3324.3</v>
      </c>
    </row>
    <row r="269" spans="1:14" x14ac:dyDescent="0.2">
      <c r="A269" s="26"/>
      <c r="B269" s="34" t="s">
        <v>460</v>
      </c>
      <c r="C269" s="57">
        <v>600</v>
      </c>
    </row>
    <row r="270" spans="1:14" x14ac:dyDescent="0.2">
      <c r="A270" s="26"/>
      <c r="B270" s="28" t="s">
        <v>120</v>
      </c>
      <c r="C270" s="57">
        <v>100</v>
      </c>
    </row>
    <row r="271" spans="1:14" x14ac:dyDescent="0.2">
      <c r="A271" s="26"/>
      <c r="B271" s="28" t="s">
        <v>12</v>
      </c>
      <c r="C271" s="57">
        <v>2624.3</v>
      </c>
    </row>
    <row r="272" spans="1:14" x14ac:dyDescent="0.2">
      <c r="A272" s="11">
        <v>2240</v>
      </c>
      <c r="B272" s="27" t="s">
        <v>30</v>
      </c>
      <c r="C272" s="59">
        <f>SUM(C273:C276)</f>
        <v>3251.91</v>
      </c>
    </row>
    <row r="273" spans="1:3" x14ac:dyDescent="0.2">
      <c r="A273" s="24"/>
      <c r="B273" s="27" t="s">
        <v>359</v>
      </c>
      <c r="C273" s="56">
        <v>1481.16</v>
      </c>
    </row>
    <row r="274" spans="1:3" x14ac:dyDescent="0.2">
      <c r="A274" s="31"/>
      <c r="B274" s="27" t="s">
        <v>121</v>
      </c>
      <c r="C274" s="56">
        <v>504</v>
      </c>
    </row>
    <row r="275" spans="1:3" x14ac:dyDescent="0.2">
      <c r="A275" s="31"/>
      <c r="B275" s="32" t="s">
        <v>461</v>
      </c>
      <c r="C275" s="56">
        <v>720</v>
      </c>
    </row>
    <row r="276" spans="1:3" x14ac:dyDescent="0.2">
      <c r="A276" s="31"/>
      <c r="B276" s="27" t="s">
        <v>360</v>
      </c>
      <c r="C276" s="56">
        <v>546.75</v>
      </c>
    </row>
    <row r="277" spans="1:3" x14ac:dyDescent="0.2">
      <c r="A277" s="26">
        <v>2250</v>
      </c>
      <c r="B277" s="27" t="s">
        <v>47</v>
      </c>
      <c r="C277" s="59">
        <v>3354.75</v>
      </c>
    </row>
    <row r="278" spans="1:3" x14ac:dyDescent="0.2">
      <c r="A278" s="31">
        <v>2271</v>
      </c>
      <c r="B278" s="27" t="s">
        <v>48</v>
      </c>
      <c r="C278" s="59">
        <v>0</v>
      </c>
    </row>
    <row r="279" spans="1:3" x14ac:dyDescent="0.2">
      <c r="A279" s="31">
        <v>2272</v>
      </c>
      <c r="B279" s="27" t="s">
        <v>49</v>
      </c>
      <c r="C279" s="59">
        <v>0</v>
      </c>
    </row>
    <row r="280" spans="1:3" x14ac:dyDescent="0.2">
      <c r="A280" s="24">
        <v>2273</v>
      </c>
      <c r="B280" s="27" t="s">
        <v>50</v>
      </c>
      <c r="C280" s="59">
        <v>3798.4</v>
      </c>
    </row>
    <row r="281" spans="1:3" ht="13.5" thickBot="1" x14ac:dyDescent="0.25">
      <c r="A281" s="42">
        <v>2282</v>
      </c>
      <c r="B281" s="27" t="s">
        <v>52</v>
      </c>
      <c r="C281" s="88">
        <v>1500</v>
      </c>
    </row>
    <row r="282" spans="1:3" ht="16.5" thickBot="1" x14ac:dyDescent="0.3">
      <c r="A282" s="9" t="s">
        <v>122</v>
      </c>
      <c r="B282" s="74" t="s">
        <v>445</v>
      </c>
      <c r="C282" s="145">
        <f>C285</f>
        <v>156925</v>
      </c>
    </row>
    <row r="283" spans="1:3" ht="0.75" customHeight="1" x14ac:dyDescent="0.2">
      <c r="A283" s="26"/>
      <c r="B283" s="20"/>
      <c r="C283" s="146"/>
    </row>
    <row r="284" spans="1:3" x14ac:dyDescent="0.2">
      <c r="A284" s="26">
        <v>2730</v>
      </c>
      <c r="B284" s="27" t="s">
        <v>5</v>
      </c>
      <c r="C284" s="59"/>
    </row>
    <row r="285" spans="1:3" x14ac:dyDescent="0.2">
      <c r="A285" s="14"/>
      <c r="B285" s="15" t="s">
        <v>123</v>
      </c>
      <c r="C285" s="147">
        <f>C286+C287</f>
        <v>156925</v>
      </c>
    </row>
    <row r="286" spans="1:3" ht="13.5" thickBot="1" x14ac:dyDescent="0.25">
      <c r="A286" s="14"/>
      <c r="B286" s="18" t="s">
        <v>124</v>
      </c>
      <c r="C286" s="88">
        <v>9050</v>
      </c>
    </row>
    <row r="287" spans="1:3" ht="18" customHeight="1" thickBot="1" x14ac:dyDescent="0.3">
      <c r="A287" s="9"/>
      <c r="B287" s="27" t="s">
        <v>125</v>
      </c>
      <c r="C287" s="107">
        <v>147875</v>
      </c>
    </row>
    <row r="288" spans="1:3" ht="31.5" x14ac:dyDescent="0.25">
      <c r="A288" s="9" t="s">
        <v>126</v>
      </c>
      <c r="B288" s="21" t="s">
        <v>445</v>
      </c>
      <c r="C288" s="148">
        <f>C290</f>
        <v>300979.90999999997</v>
      </c>
    </row>
    <row r="289" spans="1:3" x14ac:dyDescent="0.2">
      <c r="A289" s="26"/>
      <c r="B289" s="27" t="s">
        <v>5</v>
      </c>
      <c r="C289" s="60"/>
    </row>
    <row r="290" spans="1:3" x14ac:dyDescent="0.2">
      <c r="A290" s="26">
        <v>3132</v>
      </c>
      <c r="B290" s="71" t="s">
        <v>352</v>
      </c>
      <c r="C290" s="56">
        <v>300979.90999999997</v>
      </c>
    </row>
    <row r="291" spans="1:3" x14ac:dyDescent="0.2">
      <c r="A291" s="27"/>
      <c r="B291" s="27" t="s">
        <v>351</v>
      </c>
      <c r="C291" s="116">
        <v>300979.90999999997</v>
      </c>
    </row>
    <row r="292" spans="1:3" ht="31.5" x14ac:dyDescent="0.25">
      <c r="A292" s="19" t="s">
        <v>314</v>
      </c>
      <c r="B292" s="21" t="s">
        <v>445</v>
      </c>
      <c r="C292" s="148">
        <f>C294</f>
        <v>185382.25</v>
      </c>
    </row>
    <row r="293" spans="1:3" x14ac:dyDescent="0.2">
      <c r="A293" s="24"/>
      <c r="B293" s="27" t="s">
        <v>5</v>
      </c>
      <c r="C293" s="60"/>
    </row>
    <row r="294" spans="1:3" x14ac:dyDescent="0.2">
      <c r="A294" s="24">
        <v>3132</v>
      </c>
      <c r="B294" s="71" t="s">
        <v>353</v>
      </c>
      <c r="C294" s="88">
        <v>185382.25</v>
      </c>
    </row>
    <row r="295" spans="1:3" ht="13.5" hidden="1" thickBot="1" x14ac:dyDescent="0.25">
      <c r="A295" s="24"/>
      <c r="B295" s="33" t="s">
        <v>354</v>
      </c>
      <c r="C295" s="121"/>
    </row>
    <row r="296" spans="1:3" ht="13.5" thickBot="1" x14ac:dyDescent="0.25">
      <c r="A296" s="27"/>
      <c r="B296" s="73" t="s">
        <v>383</v>
      </c>
      <c r="C296" s="118">
        <v>185382.55</v>
      </c>
    </row>
    <row r="297" spans="1:3" ht="31.5" x14ac:dyDescent="0.25">
      <c r="A297" s="9" t="s">
        <v>127</v>
      </c>
      <c r="B297" s="24" t="s">
        <v>445</v>
      </c>
      <c r="C297" s="146">
        <v>0</v>
      </c>
    </row>
    <row r="298" spans="1:3" x14ac:dyDescent="0.2">
      <c r="A298" s="26"/>
      <c r="B298" s="27" t="s">
        <v>5</v>
      </c>
      <c r="C298" s="144"/>
    </row>
    <row r="299" spans="1:3" ht="12" customHeight="1" x14ac:dyDescent="0.2">
      <c r="A299" s="24">
        <v>2730</v>
      </c>
      <c r="B299" s="27" t="s">
        <v>128</v>
      </c>
      <c r="C299" s="67"/>
    </row>
    <row r="300" spans="1:3" hidden="1" x14ac:dyDescent="0.2">
      <c r="A300" s="31"/>
      <c r="B300" s="28" t="s">
        <v>129</v>
      </c>
      <c r="C300" s="67"/>
    </row>
    <row r="301" spans="1:3" hidden="1" x14ac:dyDescent="0.2">
      <c r="A301" s="31"/>
      <c r="B301" s="28" t="s">
        <v>130</v>
      </c>
      <c r="C301" s="67"/>
    </row>
    <row r="302" spans="1:3" hidden="1" x14ac:dyDescent="0.2">
      <c r="A302" s="31"/>
      <c r="B302" s="28" t="s">
        <v>131</v>
      </c>
      <c r="C302" s="63"/>
    </row>
    <row r="303" spans="1:3" ht="27" hidden="1" customHeight="1" x14ac:dyDescent="0.25">
      <c r="A303" s="27"/>
      <c r="B303" s="27" t="s">
        <v>132</v>
      </c>
      <c r="C303" s="149"/>
    </row>
    <row r="304" spans="1:3" ht="31.5" x14ac:dyDescent="0.25">
      <c r="A304" s="45" t="s">
        <v>133</v>
      </c>
      <c r="B304" s="21" t="s">
        <v>445</v>
      </c>
      <c r="C304" s="148">
        <f>C306+C307+C314+C324+C325+C326+C327+C328+C308+C329</f>
        <v>2983561.4099999997</v>
      </c>
    </row>
    <row r="305" spans="1:3" x14ac:dyDescent="0.2">
      <c r="A305" s="26"/>
      <c r="B305" s="27" t="s">
        <v>5</v>
      </c>
      <c r="C305" s="59"/>
    </row>
    <row r="306" spans="1:3" x14ac:dyDescent="0.2">
      <c r="A306" s="26">
        <v>2111</v>
      </c>
      <c r="B306" s="28" t="s">
        <v>6</v>
      </c>
      <c r="C306" s="150">
        <v>2452690.9300000002</v>
      </c>
    </row>
    <row r="307" spans="1:3" x14ac:dyDescent="0.2">
      <c r="A307" s="26">
        <v>2120</v>
      </c>
      <c r="B307" s="28" t="s">
        <v>7</v>
      </c>
      <c r="C307" s="150">
        <v>469409.2</v>
      </c>
    </row>
    <row r="308" spans="1:3" x14ac:dyDescent="0.2">
      <c r="A308" s="26">
        <v>2210</v>
      </c>
      <c r="B308" s="28" t="s">
        <v>8</v>
      </c>
      <c r="C308" s="57">
        <f>C309+C310+C311+C312+C313</f>
        <v>13967.8</v>
      </c>
    </row>
    <row r="309" spans="1:3" x14ac:dyDescent="0.2">
      <c r="A309" s="26"/>
      <c r="B309" s="28" t="s">
        <v>105</v>
      </c>
      <c r="C309" s="57">
        <v>6448.1</v>
      </c>
    </row>
    <row r="310" spans="1:3" ht="11.25" customHeight="1" x14ac:dyDescent="0.2">
      <c r="A310" s="26"/>
      <c r="B310" s="34" t="s">
        <v>480</v>
      </c>
      <c r="C310" s="57">
        <v>4919.7</v>
      </c>
    </row>
    <row r="311" spans="1:3" hidden="1" x14ac:dyDescent="0.2">
      <c r="A311" s="26"/>
      <c r="B311" s="28" t="s">
        <v>135</v>
      </c>
      <c r="C311" s="57"/>
    </row>
    <row r="312" spans="1:3" x14ac:dyDescent="0.2">
      <c r="A312" s="26"/>
      <c r="B312" s="34" t="s">
        <v>169</v>
      </c>
      <c r="C312" s="57">
        <v>1300</v>
      </c>
    </row>
    <row r="313" spans="1:3" x14ac:dyDescent="0.2">
      <c r="A313" s="26"/>
      <c r="B313" s="34" t="s">
        <v>481</v>
      </c>
      <c r="C313" s="57">
        <v>1300</v>
      </c>
    </row>
    <row r="314" spans="1:3" x14ac:dyDescent="0.2">
      <c r="A314" s="26">
        <v>2240</v>
      </c>
      <c r="B314" s="28" t="s">
        <v>322</v>
      </c>
      <c r="C314" s="59">
        <f>SUM(C315:C323)</f>
        <v>4798.5</v>
      </c>
    </row>
    <row r="315" spans="1:3" x14ac:dyDescent="0.2">
      <c r="A315" s="11"/>
      <c r="B315" s="28" t="s">
        <v>382</v>
      </c>
      <c r="C315" s="144">
        <v>1876.24</v>
      </c>
    </row>
    <row r="316" spans="1:3" ht="11.25" customHeight="1" x14ac:dyDescent="0.2">
      <c r="A316" s="26"/>
      <c r="B316" s="28" t="s">
        <v>78</v>
      </c>
      <c r="C316" s="144">
        <v>960</v>
      </c>
    </row>
    <row r="317" spans="1:3" hidden="1" x14ac:dyDescent="0.2">
      <c r="A317" s="26"/>
      <c r="B317" s="28" t="s">
        <v>136</v>
      </c>
      <c r="C317" s="144"/>
    </row>
    <row r="318" spans="1:3" hidden="1" x14ac:dyDescent="0.2">
      <c r="A318" s="26"/>
      <c r="B318" s="28" t="s">
        <v>137</v>
      </c>
      <c r="C318" s="144"/>
    </row>
    <row r="319" spans="1:3" hidden="1" x14ac:dyDescent="0.2">
      <c r="A319" s="26"/>
      <c r="B319" s="28" t="s">
        <v>80</v>
      </c>
      <c r="C319" s="144"/>
    </row>
    <row r="320" spans="1:3" x14ac:dyDescent="0.2">
      <c r="A320" s="26"/>
      <c r="B320" s="28" t="s">
        <v>138</v>
      </c>
      <c r="C320" s="144">
        <v>390</v>
      </c>
    </row>
    <row r="321" spans="1:3" x14ac:dyDescent="0.2">
      <c r="A321" s="26"/>
      <c r="B321" s="34" t="s">
        <v>483</v>
      </c>
      <c r="C321" s="144">
        <v>230</v>
      </c>
    </row>
    <row r="322" spans="1:3" x14ac:dyDescent="0.2">
      <c r="A322" s="26"/>
      <c r="B322" s="28" t="s">
        <v>139</v>
      </c>
      <c r="C322" s="57">
        <v>1132.26</v>
      </c>
    </row>
    <row r="323" spans="1:3" x14ac:dyDescent="0.2">
      <c r="A323" s="26"/>
      <c r="B323" s="135" t="s">
        <v>482</v>
      </c>
      <c r="C323" s="144">
        <v>210</v>
      </c>
    </row>
    <row r="324" spans="1:3" x14ac:dyDescent="0.2">
      <c r="A324" s="26">
        <v>2250</v>
      </c>
      <c r="B324" s="27" t="s">
        <v>47</v>
      </c>
      <c r="C324" s="144">
        <v>600</v>
      </c>
    </row>
    <row r="325" spans="1:3" x14ac:dyDescent="0.2">
      <c r="A325" s="24">
        <v>2272</v>
      </c>
      <c r="B325" s="27" t="s">
        <v>83</v>
      </c>
      <c r="C325" s="144">
        <v>718.11</v>
      </c>
    </row>
    <row r="326" spans="1:3" x14ac:dyDescent="0.2">
      <c r="A326" s="24">
        <v>2273</v>
      </c>
      <c r="B326" s="27" t="s">
        <v>50</v>
      </c>
      <c r="C326" s="144">
        <v>6971.58</v>
      </c>
    </row>
    <row r="327" spans="1:3" x14ac:dyDescent="0.2">
      <c r="A327" s="24">
        <v>2274</v>
      </c>
      <c r="B327" s="27" t="s">
        <v>84</v>
      </c>
      <c r="C327" s="151">
        <v>10967.4</v>
      </c>
    </row>
    <row r="328" spans="1:3" x14ac:dyDescent="0.2">
      <c r="A328" s="26">
        <v>2275</v>
      </c>
      <c r="B328" s="18" t="s">
        <v>51</v>
      </c>
      <c r="C328" s="67">
        <v>23406.01</v>
      </c>
    </row>
    <row r="329" spans="1:3" x14ac:dyDescent="0.2">
      <c r="A329" s="26">
        <v>2800</v>
      </c>
      <c r="B329" s="27" t="s">
        <v>53</v>
      </c>
      <c r="C329" s="116">
        <v>31.88</v>
      </c>
    </row>
    <row r="330" spans="1:3" ht="15.75" x14ac:dyDescent="0.25">
      <c r="A330" s="23" t="s">
        <v>140</v>
      </c>
      <c r="B330" s="21" t="s">
        <v>447</v>
      </c>
      <c r="C330" s="148">
        <f>C332+C333+C334+C337+C338</f>
        <v>35685.61</v>
      </c>
    </row>
    <row r="331" spans="1:3" x14ac:dyDescent="0.2">
      <c r="A331" s="26"/>
      <c r="B331" s="27" t="s">
        <v>5</v>
      </c>
      <c r="C331" s="57"/>
    </row>
    <row r="332" spans="1:3" x14ac:dyDescent="0.2">
      <c r="A332" s="26">
        <v>2111</v>
      </c>
      <c r="B332" s="28" t="s">
        <v>6</v>
      </c>
      <c r="C332" s="57">
        <v>28619</v>
      </c>
    </row>
    <row r="333" spans="1:3" x14ac:dyDescent="0.2">
      <c r="A333" s="26">
        <v>2120</v>
      </c>
      <c r="B333" s="28" t="s">
        <v>7</v>
      </c>
      <c r="C333" s="57">
        <v>6436.61</v>
      </c>
    </row>
    <row r="334" spans="1:3" ht="12" customHeight="1" x14ac:dyDescent="0.2">
      <c r="A334" s="26">
        <v>2240</v>
      </c>
      <c r="B334" s="28" t="s">
        <v>141</v>
      </c>
      <c r="C334" s="57">
        <v>0</v>
      </c>
    </row>
    <row r="335" spans="1:3" hidden="1" x14ac:dyDescent="0.2">
      <c r="A335" s="26"/>
      <c r="B335" s="28" t="s">
        <v>142</v>
      </c>
      <c r="C335" s="152"/>
    </row>
    <row r="336" spans="1:3" hidden="1" x14ac:dyDescent="0.2">
      <c r="A336" s="26"/>
      <c r="B336" s="71" t="s">
        <v>143</v>
      </c>
      <c r="C336" s="67">
        <v>0</v>
      </c>
    </row>
    <row r="337" spans="1:3" x14ac:dyDescent="0.2">
      <c r="A337" s="26">
        <v>2250</v>
      </c>
      <c r="B337" s="27" t="s">
        <v>47</v>
      </c>
      <c r="C337" s="116">
        <v>0</v>
      </c>
    </row>
    <row r="338" spans="1:3" ht="13.5" thickBot="1" x14ac:dyDescent="0.25">
      <c r="A338" s="14">
        <v>2800</v>
      </c>
      <c r="B338" s="132" t="s">
        <v>53</v>
      </c>
      <c r="C338" s="116">
        <v>630</v>
      </c>
    </row>
    <row r="339" spans="1:3" ht="15.75" x14ac:dyDescent="0.25">
      <c r="A339" s="10" t="s">
        <v>144</v>
      </c>
      <c r="B339" s="20" t="s">
        <v>445</v>
      </c>
      <c r="C339" s="148">
        <f>C341+C342+C343+C347+C355+C356+C357+C358+C359+C360</f>
        <v>1145896.1199999999</v>
      </c>
    </row>
    <row r="340" spans="1:3" x14ac:dyDescent="0.2">
      <c r="A340" s="26"/>
      <c r="B340" s="27" t="s">
        <v>5</v>
      </c>
      <c r="C340" s="88"/>
    </row>
    <row r="341" spans="1:3" x14ac:dyDescent="0.2">
      <c r="A341" s="26">
        <v>2111</v>
      </c>
      <c r="B341" s="28" t="s">
        <v>6</v>
      </c>
      <c r="C341" s="118">
        <v>869239.2</v>
      </c>
    </row>
    <row r="342" spans="1:3" x14ac:dyDescent="0.2">
      <c r="A342" s="26">
        <v>2120</v>
      </c>
      <c r="B342" s="28" t="s">
        <v>7</v>
      </c>
      <c r="C342" s="118">
        <v>188327.26</v>
      </c>
    </row>
    <row r="343" spans="1:3" x14ac:dyDescent="0.2">
      <c r="A343" s="26">
        <v>2210</v>
      </c>
      <c r="B343" s="28" t="s">
        <v>8</v>
      </c>
      <c r="C343" s="144">
        <f>C344+C345+C346</f>
        <v>1609.5</v>
      </c>
    </row>
    <row r="344" spans="1:3" x14ac:dyDescent="0.2">
      <c r="A344" s="26"/>
      <c r="B344" s="28" t="s">
        <v>386</v>
      </c>
      <c r="C344" s="144">
        <v>480</v>
      </c>
    </row>
    <row r="345" spans="1:3" ht="0.75" customHeight="1" x14ac:dyDescent="0.2">
      <c r="A345" s="26"/>
      <c r="B345" s="28" t="s">
        <v>12</v>
      </c>
      <c r="C345" s="144">
        <v>0</v>
      </c>
    </row>
    <row r="346" spans="1:3" x14ac:dyDescent="0.2">
      <c r="A346" s="26"/>
      <c r="B346" s="28" t="s">
        <v>145</v>
      </c>
      <c r="C346" s="150">
        <v>1129.5</v>
      </c>
    </row>
    <row r="347" spans="1:3" x14ac:dyDescent="0.2">
      <c r="A347" s="11">
        <v>2240</v>
      </c>
      <c r="B347" s="28" t="s">
        <v>30</v>
      </c>
      <c r="C347" s="144">
        <f>C348+C349+C350+C351+C352+C353+C354</f>
        <v>6942.03</v>
      </c>
    </row>
    <row r="348" spans="1:3" x14ac:dyDescent="0.2">
      <c r="A348" s="26"/>
      <c r="B348" s="13" t="s">
        <v>146</v>
      </c>
      <c r="C348" s="151">
        <v>3941.83</v>
      </c>
    </row>
    <row r="349" spans="1:3" ht="11.25" customHeight="1" x14ac:dyDescent="0.2">
      <c r="A349" s="26"/>
      <c r="B349" s="13" t="s">
        <v>147</v>
      </c>
      <c r="C349" s="151">
        <v>2350.1999999999998</v>
      </c>
    </row>
    <row r="350" spans="1:3" hidden="1" x14ac:dyDescent="0.2">
      <c r="A350" s="26"/>
      <c r="B350" s="13" t="s">
        <v>148</v>
      </c>
      <c r="C350" s="151"/>
    </row>
    <row r="351" spans="1:3" hidden="1" x14ac:dyDescent="0.2">
      <c r="A351" s="26"/>
      <c r="B351" s="13" t="s">
        <v>79</v>
      </c>
      <c r="C351" s="151"/>
    </row>
    <row r="352" spans="1:3" hidden="1" x14ac:dyDescent="0.2">
      <c r="A352" s="26"/>
      <c r="B352" s="13" t="s">
        <v>80</v>
      </c>
      <c r="C352" s="151"/>
    </row>
    <row r="353" spans="1:3" hidden="1" x14ac:dyDescent="0.2">
      <c r="A353" s="26"/>
      <c r="B353" s="13" t="s">
        <v>149</v>
      </c>
      <c r="C353" s="151"/>
    </row>
    <row r="354" spans="1:3" x14ac:dyDescent="0.2">
      <c r="A354" s="26"/>
      <c r="B354" s="13" t="s">
        <v>385</v>
      </c>
      <c r="C354" s="150">
        <v>650</v>
      </c>
    </row>
    <row r="355" spans="1:3" x14ac:dyDescent="0.2">
      <c r="A355" s="31">
        <v>2250</v>
      </c>
      <c r="B355" s="27" t="s">
        <v>47</v>
      </c>
      <c r="C355" s="150">
        <v>557.63</v>
      </c>
    </row>
    <row r="356" spans="1:3" x14ac:dyDescent="0.2">
      <c r="A356" s="24">
        <v>2272</v>
      </c>
      <c r="B356" s="27" t="s">
        <v>83</v>
      </c>
      <c r="C356" s="150">
        <v>1346.56</v>
      </c>
    </row>
    <row r="357" spans="1:3" x14ac:dyDescent="0.2">
      <c r="A357" s="24">
        <v>2273</v>
      </c>
      <c r="B357" s="27" t="s">
        <v>50</v>
      </c>
      <c r="C357" s="150">
        <v>17276.72</v>
      </c>
    </row>
    <row r="358" spans="1:3" x14ac:dyDescent="0.2">
      <c r="A358" s="24">
        <v>2274</v>
      </c>
      <c r="B358" s="27" t="s">
        <v>84</v>
      </c>
      <c r="C358" s="150">
        <v>59737.05</v>
      </c>
    </row>
    <row r="359" spans="1:3" x14ac:dyDescent="0.2">
      <c r="A359" s="24">
        <v>2275</v>
      </c>
      <c r="B359" s="30" t="s">
        <v>51</v>
      </c>
      <c r="C359" s="118">
        <v>816.94</v>
      </c>
    </row>
    <row r="360" spans="1:3" ht="13.5" customHeight="1" thickBot="1" x14ac:dyDescent="0.25">
      <c r="A360" s="42">
        <v>2800</v>
      </c>
      <c r="B360" s="76" t="s">
        <v>85</v>
      </c>
      <c r="C360" s="118">
        <v>43.23</v>
      </c>
    </row>
    <row r="361" spans="1:3" ht="31.5" x14ac:dyDescent="0.25">
      <c r="A361" s="9" t="s">
        <v>150</v>
      </c>
      <c r="B361" s="20" t="s">
        <v>444</v>
      </c>
      <c r="C361" s="153">
        <f>C363+C364+C365+C377+C387+C388+C389+C390+C391+C392</f>
        <v>1961315.62</v>
      </c>
    </row>
    <row r="362" spans="1:3" x14ac:dyDescent="0.2">
      <c r="A362" s="26"/>
      <c r="B362" s="27" t="s">
        <v>5</v>
      </c>
      <c r="C362" s="57"/>
    </row>
    <row r="363" spans="1:3" x14ac:dyDescent="0.2">
      <c r="A363" s="26">
        <v>2111</v>
      </c>
      <c r="B363" s="28" t="s">
        <v>6</v>
      </c>
      <c r="C363" s="57">
        <v>1450186.75</v>
      </c>
    </row>
    <row r="364" spans="1:3" x14ac:dyDescent="0.2">
      <c r="A364" s="26">
        <v>2120</v>
      </c>
      <c r="B364" s="28" t="s">
        <v>7</v>
      </c>
      <c r="C364" s="150">
        <v>354113.55</v>
      </c>
    </row>
    <row r="365" spans="1:3" ht="11.25" customHeight="1" x14ac:dyDescent="0.2">
      <c r="A365" s="26">
        <v>2210</v>
      </c>
      <c r="B365" s="28" t="s">
        <v>8</v>
      </c>
      <c r="C365" s="57">
        <f>C366+C367+C368+C369+C370+C371+C372+C373+C375+C376</f>
        <v>27814.1</v>
      </c>
    </row>
    <row r="366" spans="1:3" x14ac:dyDescent="0.2">
      <c r="A366" s="26"/>
      <c r="B366" s="34" t="s">
        <v>484</v>
      </c>
      <c r="C366" s="57">
        <v>2850</v>
      </c>
    </row>
    <row r="367" spans="1:3" x14ac:dyDescent="0.2">
      <c r="A367" s="26"/>
      <c r="B367" s="28" t="s">
        <v>151</v>
      </c>
      <c r="C367" s="57">
        <v>8583</v>
      </c>
    </row>
    <row r="368" spans="1:3" hidden="1" x14ac:dyDescent="0.2">
      <c r="A368" s="26"/>
      <c r="B368" s="34"/>
      <c r="C368" s="57"/>
    </row>
    <row r="369" spans="1:3" x14ac:dyDescent="0.2">
      <c r="A369" s="26"/>
      <c r="B369" s="34" t="s">
        <v>485</v>
      </c>
      <c r="C369" s="57">
        <v>1305</v>
      </c>
    </row>
    <row r="370" spans="1:3" x14ac:dyDescent="0.2">
      <c r="A370" s="26"/>
      <c r="B370" s="28" t="s">
        <v>387</v>
      </c>
      <c r="C370" s="57">
        <v>6103</v>
      </c>
    </row>
    <row r="371" spans="1:3" x14ac:dyDescent="0.2">
      <c r="A371" s="26"/>
      <c r="B371" s="28" t="s">
        <v>390</v>
      </c>
      <c r="C371" s="57">
        <v>944</v>
      </c>
    </row>
    <row r="372" spans="1:3" ht="12" customHeight="1" x14ac:dyDescent="0.2">
      <c r="A372" s="26"/>
      <c r="B372" s="28" t="s">
        <v>389</v>
      </c>
      <c r="C372" s="57">
        <v>789</v>
      </c>
    </row>
    <row r="373" spans="1:3" hidden="1" x14ac:dyDescent="0.2">
      <c r="A373" s="26"/>
      <c r="B373" s="28" t="s">
        <v>153</v>
      </c>
      <c r="C373" s="57"/>
    </row>
    <row r="374" spans="1:3" hidden="1" x14ac:dyDescent="0.2">
      <c r="A374" s="26"/>
      <c r="B374" s="28" t="s">
        <v>154</v>
      </c>
      <c r="C374" s="57"/>
    </row>
    <row r="375" spans="1:3" x14ac:dyDescent="0.2">
      <c r="A375" s="26"/>
      <c r="B375" s="33" t="s">
        <v>388</v>
      </c>
      <c r="C375" s="57">
        <v>5600</v>
      </c>
    </row>
    <row r="376" spans="1:3" x14ac:dyDescent="0.2">
      <c r="A376" s="26"/>
      <c r="B376" s="33" t="s">
        <v>20</v>
      </c>
      <c r="C376" s="150">
        <v>1640.1</v>
      </c>
    </row>
    <row r="377" spans="1:3" x14ac:dyDescent="0.2">
      <c r="A377" s="26">
        <v>2240</v>
      </c>
      <c r="B377" s="28" t="s">
        <v>30</v>
      </c>
      <c r="C377" s="152">
        <f>C378+C379+C380+C381+C382+C383+C384+C385+C386</f>
        <v>22443.170000000002</v>
      </c>
    </row>
    <row r="378" spans="1:3" x14ac:dyDescent="0.2">
      <c r="A378" s="24"/>
      <c r="B378" s="77" t="s">
        <v>155</v>
      </c>
      <c r="C378" s="63">
        <v>4450.3</v>
      </c>
    </row>
    <row r="379" spans="1:3" x14ac:dyDescent="0.2">
      <c r="A379" s="14"/>
      <c r="B379" s="137" t="s">
        <v>487</v>
      </c>
      <c r="C379" s="154">
        <v>479.52</v>
      </c>
    </row>
    <row r="380" spans="1:3" x14ac:dyDescent="0.2">
      <c r="A380" s="26"/>
      <c r="B380" s="136" t="s">
        <v>486</v>
      </c>
      <c r="C380" s="152">
        <v>2800</v>
      </c>
    </row>
    <row r="381" spans="1:3" x14ac:dyDescent="0.2">
      <c r="A381" s="26"/>
      <c r="B381" s="136" t="s">
        <v>488</v>
      </c>
      <c r="C381" s="152">
        <v>80</v>
      </c>
    </row>
    <row r="382" spans="1:3" x14ac:dyDescent="0.2">
      <c r="A382" s="24"/>
      <c r="B382" s="13" t="s">
        <v>391</v>
      </c>
      <c r="C382" s="63">
        <v>11814.57</v>
      </c>
    </row>
    <row r="383" spans="1:3" x14ac:dyDescent="0.2">
      <c r="A383" s="14"/>
      <c r="B383" s="78" t="s">
        <v>392</v>
      </c>
      <c r="C383" s="154">
        <v>2106.88</v>
      </c>
    </row>
    <row r="384" spans="1:3" x14ac:dyDescent="0.2">
      <c r="A384" s="26"/>
      <c r="B384" s="33" t="s">
        <v>156</v>
      </c>
      <c r="C384" s="63">
        <v>666</v>
      </c>
    </row>
    <row r="385" spans="1:3" ht="10.5" customHeight="1" x14ac:dyDescent="0.2">
      <c r="A385" s="31"/>
      <c r="B385" s="34" t="s">
        <v>299</v>
      </c>
      <c r="C385" s="63">
        <v>45.9</v>
      </c>
    </row>
    <row r="386" spans="1:3" ht="0.75" customHeight="1" x14ac:dyDescent="0.2">
      <c r="A386" s="31"/>
      <c r="B386" s="34" t="s">
        <v>349</v>
      </c>
      <c r="C386" s="63"/>
    </row>
    <row r="387" spans="1:3" x14ac:dyDescent="0.2">
      <c r="A387" s="31">
        <v>2250</v>
      </c>
      <c r="B387" s="27" t="s">
        <v>157</v>
      </c>
      <c r="C387" s="57">
        <v>300</v>
      </c>
    </row>
    <row r="388" spans="1:3" x14ac:dyDescent="0.2">
      <c r="A388" s="24">
        <v>2272</v>
      </c>
      <c r="B388" s="27" t="s">
        <v>83</v>
      </c>
      <c r="C388" s="57">
        <v>2126.16</v>
      </c>
    </row>
    <row r="389" spans="1:3" x14ac:dyDescent="0.2">
      <c r="A389" s="24">
        <v>2273</v>
      </c>
      <c r="B389" s="28" t="s">
        <v>50</v>
      </c>
      <c r="C389" s="152">
        <v>62152.05</v>
      </c>
    </row>
    <row r="390" spans="1:3" x14ac:dyDescent="0.2">
      <c r="A390" s="79">
        <v>2275</v>
      </c>
      <c r="B390" s="27" t="s">
        <v>158</v>
      </c>
      <c r="C390" s="63">
        <v>42158.57</v>
      </c>
    </row>
    <row r="391" spans="1:3" ht="0.75" customHeight="1" x14ac:dyDescent="0.2">
      <c r="A391" s="14">
        <v>2282</v>
      </c>
      <c r="B391" s="8"/>
      <c r="C391" s="143">
        <v>0</v>
      </c>
    </row>
    <row r="392" spans="1:3" ht="13.5" thickBot="1" x14ac:dyDescent="0.25">
      <c r="A392" s="133">
        <v>2800</v>
      </c>
      <c r="B392" s="27" t="s">
        <v>85</v>
      </c>
      <c r="C392" s="155">
        <v>21.27</v>
      </c>
    </row>
    <row r="393" spans="1:3" ht="15.75" x14ac:dyDescent="0.25">
      <c r="A393" s="9" t="s">
        <v>315</v>
      </c>
      <c r="B393" s="21" t="s">
        <v>445</v>
      </c>
      <c r="C393" s="146">
        <v>0</v>
      </c>
    </row>
    <row r="394" spans="1:3" x14ac:dyDescent="0.2">
      <c r="A394" s="26"/>
      <c r="B394" s="27" t="s">
        <v>5</v>
      </c>
      <c r="C394" s="59"/>
    </row>
    <row r="395" spans="1:3" ht="13.5" thickBot="1" x14ac:dyDescent="0.25">
      <c r="A395" s="26">
        <v>3110</v>
      </c>
      <c r="B395" s="33" t="s">
        <v>250</v>
      </c>
      <c r="C395" s="67"/>
    </row>
    <row r="396" spans="1:3" ht="1.5" customHeight="1" thickBot="1" x14ac:dyDescent="0.3">
      <c r="A396" s="27"/>
      <c r="B396" s="32" t="s">
        <v>316</v>
      </c>
      <c r="C396" s="54"/>
    </row>
    <row r="397" spans="1:3" ht="31.5" x14ac:dyDescent="0.25">
      <c r="A397" s="9" t="s">
        <v>159</v>
      </c>
      <c r="B397" s="20" t="s">
        <v>445</v>
      </c>
      <c r="C397" s="148">
        <f>C399+C403+C409+C408</f>
        <v>61757</v>
      </c>
    </row>
    <row r="398" spans="1:3" x14ac:dyDescent="0.2">
      <c r="A398" s="26"/>
      <c r="B398" s="27" t="s">
        <v>5</v>
      </c>
      <c r="C398" s="57"/>
    </row>
    <row r="399" spans="1:3" x14ac:dyDescent="0.2">
      <c r="A399" s="26">
        <v>2210</v>
      </c>
      <c r="B399" s="28" t="s">
        <v>8</v>
      </c>
      <c r="C399" s="57">
        <f>C400+C401+C402</f>
        <v>13357</v>
      </c>
    </row>
    <row r="400" spans="1:3" x14ac:dyDescent="0.2">
      <c r="A400" s="26"/>
      <c r="B400" s="28" t="s">
        <v>160</v>
      </c>
      <c r="C400" s="57">
        <v>6500</v>
      </c>
    </row>
    <row r="401" spans="1:3" x14ac:dyDescent="0.2">
      <c r="A401" s="26"/>
      <c r="B401" s="28" t="s">
        <v>395</v>
      </c>
      <c r="C401" s="57">
        <v>2352</v>
      </c>
    </row>
    <row r="402" spans="1:3" x14ac:dyDescent="0.2">
      <c r="A402" s="26"/>
      <c r="B402" s="28" t="s">
        <v>396</v>
      </c>
      <c r="C402" s="57">
        <v>4505</v>
      </c>
    </row>
    <row r="403" spans="1:3" x14ac:dyDescent="0.2">
      <c r="A403" s="11">
        <v>2240</v>
      </c>
      <c r="B403" s="28" t="s">
        <v>30</v>
      </c>
      <c r="C403" s="57">
        <f>C404+C405+C406+C407</f>
        <v>16590</v>
      </c>
    </row>
    <row r="404" spans="1:3" x14ac:dyDescent="0.2">
      <c r="A404" s="11"/>
      <c r="B404" s="28" t="s">
        <v>39</v>
      </c>
      <c r="C404" s="57">
        <v>540</v>
      </c>
    </row>
    <row r="405" spans="1:3" x14ac:dyDescent="0.2">
      <c r="A405" s="38"/>
      <c r="B405" s="28" t="s">
        <v>393</v>
      </c>
      <c r="C405" s="146">
        <v>2550</v>
      </c>
    </row>
    <row r="406" spans="1:3" x14ac:dyDescent="0.2">
      <c r="A406" s="38"/>
      <c r="B406" s="28" t="s">
        <v>394</v>
      </c>
      <c r="C406" s="146">
        <v>9000</v>
      </c>
    </row>
    <row r="407" spans="1:3" x14ac:dyDescent="0.2">
      <c r="A407" s="24"/>
      <c r="B407" s="13" t="s">
        <v>161</v>
      </c>
      <c r="C407" s="146">
        <v>4500</v>
      </c>
    </row>
    <row r="408" spans="1:3" x14ac:dyDescent="0.2">
      <c r="A408" s="24">
        <v>2250</v>
      </c>
      <c r="B408" s="46" t="s">
        <v>157</v>
      </c>
      <c r="C408" s="154">
        <v>60</v>
      </c>
    </row>
    <row r="409" spans="1:3" ht="14.25" customHeight="1" x14ac:dyDescent="0.2">
      <c r="A409" s="25">
        <v>2730</v>
      </c>
      <c r="B409" s="80" t="s">
        <v>123</v>
      </c>
      <c r="C409" s="118">
        <v>31750</v>
      </c>
    </row>
    <row r="410" spans="1:3" ht="14.25" customHeight="1" thickBot="1" x14ac:dyDescent="0.25">
      <c r="A410" s="22"/>
      <c r="B410" s="81" t="s">
        <v>397</v>
      </c>
      <c r="C410" s="118">
        <v>31750</v>
      </c>
    </row>
    <row r="411" spans="1:3" ht="30.75" customHeight="1" x14ac:dyDescent="0.25">
      <c r="A411" s="45" t="s">
        <v>162</v>
      </c>
      <c r="B411" s="20" t="s">
        <v>444</v>
      </c>
      <c r="C411" s="153">
        <f>C413+C415+C418</f>
        <v>36170</v>
      </c>
    </row>
    <row r="412" spans="1:3" x14ac:dyDescent="0.2">
      <c r="A412" s="26"/>
      <c r="B412" s="27" t="s">
        <v>5</v>
      </c>
      <c r="C412" s="156">
        <f>SUM(C413:C413)</f>
        <v>3560</v>
      </c>
    </row>
    <row r="413" spans="1:3" x14ac:dyDescent="0.2">
      <c r="A413" s="47">
        <v>2210</v>
      </c>
      <c r="B413" s="48" t="s">
        <v>8</v>
      </c>
      <c r="C413" s="156">
        <f>C414</f>
        <v>3560</v>
      </c>
    </row>
    <row r="414" spans="1:3" x14ac:dyDescent="0.2">
      <c r="A414" s="47"/>
      <c r="B414" s="48" t="s">
        <v>398</v>
      </c>
      <c r="C414" s="57">
        <v>3560</v>
      </c>
    </row>
    <row r="415" spans="1:3" x14ac:dyDescent="0.2">
      <c r="A415" s="11">
        <v>2240</v>
      </c>
      <c r="B415" s="28" t="s">
        <v>30</v>
      </c>
      <c r="C415" s="57">
        <f>C416+C417</f>
        <v>32610</v>
      </c>
    </row>
    <row r="416" spans="1:3" x14ac:dyDescent="0.2">
      <c r="A416" s="26"/>
      <c r="B416" s="13" t="s">
        <v>163</v>
      </c>
      <c r="C416" s="57">
        <v>12000</v>
      </c>
    </row>
    <row r="417" spans="1:3" x14ac:dyDescent="0.2">
      <c r="A417" s="26"/>
      <c r="B417" s="13" t="s">
        <v>164</v>
      </c>
      <c r="C417" s="57">
        <v>20610</v>
      </c>
    </row>
    <row r="418" spans="1:3" x14ac:dyDescent="0.2">
      <c r="A418" s="26">
        <v>2250</v>
      </c>
      <c r="B418" s="13" t="s">
        <v>157</v>
      </c>
      <c r="C418" s="57">
        <v>0</v>
      </c>
    </row>
    <row r="419" spans="1:3" ht="25.5" x14ac:dyDescent="0.2">
      <c r="A419" s="24">
        <v>2610</v>
      </c>
      <c r="B419" s="49" t="s">
        <v>165</v>
      </c>
      <c r="C419" s="157">
        <v>0</v>
      </c>
    </row>
    <row r="420" spans="1:3" ht="13.5" thickBot="1" x14ac:dyDescent="0.25">
      <c r="A420" s="24">
        <v>2730</v>
      </c>
      <c r="B420" s="72" t="s">
        <v>123</v>
      </c>
      <c r="C420" s="88">
        <v>0</v>
      </c>
    </row>
    <row r="421" spans="1:3" ht="15.75" x14ac:dyDescent="0.25">
      <c r="A421" s="17" t="s">
        <v>166</v>
      </c>
      <c r="B421" s="20" t="s">
        <v>444</v>
      </c>
      <c r="C421" s="153">
        <f>C423+C424+C425+C434+C435+C446+C447+C448+C449+C450</f>
        <v>1695791.49</v>
      </c>
    </row>
    <row r="422" spans="1:3" x14ac:dyDescent="0.2">
      <c r="A422" s="26"/>
      <c r="B422" s="27" t="s">
        <v>5</v>
      </c>
      <c r="C422" s="57"/>
    </row>
    <row r="423" spans="1:3" x14ac:dyDescent="0.2">
      <c r="A423" s="26">
        <v>2111</v>
      </c>
      <c r="B423" s="25" t="s">
        <v>6</v>
      </c>
      <c r="C423" s="57">
        <v>1225964.32</v>
      </c>
    </row>
    <row r="424" spans="1:3" x14ac:dyDescent="0.2">
      <c r="A424" s="26">
        <v>2120</v>
      </c>
      <c r="B424" s="25" t="s">
        <v>7</v>
      </c>
      <c r="C424" s="150">
        <v>258801.64</v>
      </c>
    </row>
    <row r="425" spans="1:3" x14ac:dyDescent="0.2">
      <c r="A425" s="26">
        <v>2210</v>
      </c>
      <c r="B425" s="25" t="s">
        <v>8</v>
      </c>
      <c r="C425" s="57">
        <f>C426+C427+C428+C429+C430+C431+C432+C433</f>
        <v>35037.300000000003</v>
      </c>
    </row>
    <row r="426" spans="1:3" x14ac:dyDescent="0.2">
      <c r="A426" s="12"/>
      <c r="B426" s="28" t="s">
        <v>167</v>
      </c>
      <c r="C426" s="57">
        <v>2856</v>
      </c>
    </row>
    <row r="427" spans="1:3" x14ac:dyDescent="0.2">
      <c r="A427" s="12"/>
      <c r="B427" s="28" t="s">
        <v>168</v>
      </c>
      <c r="C427" s="57">
        <v>7313</v>
      </c>
    </row>
    <row r="428" spans="1:3" x14ac:dyDescent="0.2">
      <c r="A428" s="12"/>
      <c r="B428" s="34" t="s">
        <v>489</v>
      </c>
      <c r="C428" s="57">
        <v>21200</v>
      </c>
    </row>
    <row r="429" spans="1:3" x14ac:dyDescent="0.2">
      <c r="A429" s="12"/>
      <c r="B429" s="28" t="s">
        <v>399</v>
      </c>
      <c r="C429" s="57">
        <v>1404.4</v>
      </c>
    </row>
    <row r="430" spans="1:3" x14ac:dyDescent="0.2">
      <c r="A430" s="12"/>
      <c r="B430" s="34" t="s">
        <v>490</v>
      </c>
      <c r="C430" s="57">
        <v>320</v>
      </c>
    </row>
    <row r="431" spans="1:3" x14ac:dyDescent="0.2">
      <c r="A431" s="12"/>
      <c r="B431" s="28" t="s">
        <v>169</v>
      </c>
      <c r="C431" s="57">
        <v>1943.9</v>
      </c>
    </row>
    <row r="432" spans="1:3" hidden="1" x14ac:dyDescent="0.2">
      <c r="A432" s="12"/>
      <c r="B432" s="28" t="s">
        <v>170</v>
      </c>
      <c r="C432" s="57"/>
    </row>
    <row r="433" spans="1:3" hidden="1" x14ac:dyDescent="0.2">
      <c r="A433" s="12"/>
      <c r="B433" s="58"/>
      <c r="C433" s="59"/>
    </row>
    <row r="434" spans="1:3" x14ac:dyDescent="0.2">
      <c r="A434" s="26">
        <v>2220</v>
      </c>
      <c r="B434" s="25" t="s">
        <v>29</v>
      </c>
      <c r="C434" s="59">
        <v>0</v>
      </c>
    </row>
    <row r="435" spans="1:3" x14ac:dyDescent="0.2">
      <c r="A435" s="11">
        <v>2240</v>
      </c>
      <c r="B435" s="25" t="s">
        <v>30</v>
      </c>
      <c r="C435" s="57">
        <f>C436+C437+C438+C439+C440+C441+C442+C443+C445+C444</f>
        <v>56421.93</v>
      </c>
    </row>
    <row r="436" spans="1:3" x14ac:dyDescent="0.2">
      <c r="A436" s="12"/>
      <c r="B436" s="13" t="s">
        <v>400</v>
      </c>
      <c r="C436" s="57">
        <v>842.08</v>
      </c>
    </row>
    <row r="437" spans="1:3" x14ac:dyDescent="0.2">
      <c r="A437" s="12"/>
      <c r="B437" s="13" t="s">
        <v>401</v>
      </c>
      <c r="C437" s="57">
        <v>531.57000000000005</v>
      </c>
    </row>
    <row r="438" spans="1:3" x14ac:dyDescent="0.2">
      <c r="A438" s="12"/>
      <c r="B438" s="27" t="s">
        <v>402</v>
      </c>
      <c r="C438" s="57">
        <v>3466.2</v>
      </c>
    </row>
    <row r="439" spans="1:3" ht="0.75" customHeight="1" x14ac:dyDescent="0.2">
      <c r="A439" s="12"/>
      <c r="B439" s="27" t="s">
        <v>100</v>
      </c>
      <c r="C439" s="57"/>
    </row>
    <row r="440" spans="1:3" x14ac:dyDescent="0.2">
      <c r="A440" s="12"/>
      <c r="B440" s="27" t="s">
        <v>163</v>
      </c>
      <c r="C440" s="57">
        <v>46598.12</v>
      </c>
    </row>
    <row r="441" spans="1:3" ht="0.75" customHeight="1" x14ac:dyDescent="0.2">
      <c r="A441" s="12"/>
      <c r="B441" s="27" t="s">
        <v>172</v>
      </c>
      <c r="C441" s="57"/>
    </row>
    <row r="442" spans="1:3" x14ac:dyDescent="0.2">
      <c r="A442" s="12"/>
      <c r="B442" s="27" t="s">
        <v>173</v>
      </c>
      <c r="C442" s="57">
        <v>2876</v>
      </c>
    </row>
    <row r="443" spans="1:3" hidden="1" x14ac:dyDescent="0.2">
      <c r="A443" s="12"/>
      <c r="B443" s="27" t="s">
        <v>78</v>
      </c>
      <c r="C443" s="57"/>
    </row>
    <row r="444" spans="1:3" x14ac:dyDescent="0.2">
      <c r="A444" s="12"/>
      <c r="B444" s="32" t="s">
        <v>493</v>
      </c>
      <c r="C444" s="57">
        <v>1649.96</v>
      </c>
    </row>
    <row r="445" spans="1:3" x14ac:dyDescent="0.2">
      <c r="A445" s="12"/>
      <c r="B445" s="27" t="s">
        <v>174</v>
      </c>
      <c r="C445" s="150">
        <v>458</v>
      </c>
    </row>
    <row r="446" spans="1:3" x14ac:dyDescent="0.2">
      <c r="A446" s="24">
        <v>2250</v>
      </c>
      <c r="B446" s="24" t="s">
        <v>175</v>
      </c>
      <c r="C446" s="150">
        <v>21676.880000000001</v>
      </c>
    </row>
    <row r="447" spans="1:3" x14ac:dyDescent="0.2">
      <c r="A447" s="24">
        <v>2272</v>
      </c>
      <c r="B447" s="24" t="s">
        <v>83</v>
      </c>
      <c r="C447" s="150">
        <v>9425.9599999999991</v>
      </c>
    </row>
    <row r="448" spans="1:3" x14ac:dyDescent="0.2">
      <c r="A448" s="24">
        <v>2273</v>
      </c>
      <c r="B448" s="24" t="s">
        <v>50</v>
      </c>
      <c r="C448" s="150">
        <v>39223.24</v>
      </c>
    </row>
    <row r="449" spans="1:3" x14ac:dyDescent="0.2">
      <c r="A449" s="24">
        <v>2275</v>
      </c>
      <c r="B449" s="24" t="s">
        <v>51</v>
      </c>
      <c r="C449" s="158">
        <v>49238.36</v>
      </c>
    </row>
    <row r="450" spans="1:3" ht="13.5" thickBot="1" x14ac:dyDescent="0.25">
      <c r="A450" s="24">
        <v>2800</v>
      </c>
      <c r="B450" s="82" t="s">
        <v>85</v>
      </c>
      <c r="C450" s="118">
        <v>1.86</v>
      </c>
    </row>
    <row r="451" spans="1:3" ht="15.75" x14ac:dyDescent="0.25">
      <c r="A451" s="23" t="s">
        <v>176</v>
      </c>
      <c r="B451" s="20" t="s">
        <v>350</v>
      </c>
      <c r="C451" s="146">
        <v>0</v>
      </c>
    </row>
    <row r="452" spans="1:3" x14ac:dyDescent="0.2">
      <c r="A452" s="26"/>
      <c r="B452" s="27" t="s">
        <v>5</v>
      </c>
      <c r="C452" s="59"/>
    </row>
    <row r="453" spans="1:3" ht="14.25" customHeight="1" x14ac:dyDescent="0.2">
      <c r="A453" s="24">
        <v>3110</v>
      </c>
      <c r="B453" s="27" t="s">
        <v>55</v>
      </c>
      <c r="C453" s="67"/>
    </row>
    <row r="454" spans="1:3" hidden="1" x14ac:dyDescent="0.2">
      <c r="A454" s="24"/>
      <c r="B454" s="27" t="s">
        <v>177</v>
      </c>
      <c r="C454" s="159"/>
    </row>
    <row r="455" spans="1:3" hidden="1" x14ac:dyDescent="0.2">
      <c r="A455" s="24"/>
      <c r="B455" s="30" t="s">
        <v>178</v>
      </c>
      <c r="C455" s="67">
        <f>C464</f>
        <v>0</v>
      </c>
    </row>
    <row r="456" spans="1:3" x14ac:dyDescent="0.2">
      <c r="A456" s="24">
        <v>3132</v>
      </c>
      <c r="B456" s="27" t="s">
        <v>353</v>
      </c>
      <c r="C456" s="67"/>
    </row>
    <row r="457" spans="1:3" ht="79.5" customHeight="1" x14ac:dyDescent="0.25">
      <c r="A457" s="19" t="s">
        <v>403</v>
      </c>
      <c r="B457" s="84" t="s">
        <v>492</v>
      </c>
      <c r="C457" s="160">
        <f>C458+C463</f>
        <v>317898.63</v>
      </c>
    </row>
    <row r="458" spans="1:3" ht="25.5" x14ac:dyDescent="0.2">
      <c r="A458" s="24">
        <v>2610</v>
      </c>
      <c r="B458" s="49" t="s">
        <v>408</v>
      </c>
      <c r="C458" s="157">
        <f>C460+C461+C462</f>
        <v>308948.63</v>
      </c>
    </row>
    <row r="459" spans="1:3" x14ac:dyDescent="0.2">
      <c r="A459" s="24"/>
      <c r="B459" s="49" t="s">
        <v>185</v>
      </c>
      <c r="C459" s="67"/>
    </row>
    <row r="460" spans="1:3" x14ac:dyDescent="0.2">
      <c r="A460" s="24"/>
      <c r="B460" s="49" t="s">
        <v>406</v>
      </c>
      <c r="C460" s="67">
        <v>130243.03</v>
      </c>
    </row>
    <row r="461" spans="1:3" x14ac:dyDescent="0.2">
      <c r="A461" s="24"/>
      <c r="B461" s="49" t="s">
        <v>407</v>
      </c>
      <c r="C461" s="67">
        <v>147725.6</v>
      </c>
    </row>
    <row r="462" spans="1:3" x14ac:dyDescent="0.2">
      <c r="A462" s="24"/>
      <c r="B462" s="138" t="s">
        <v>491</v>
      </c>
      <c r="C462" s="67">
        <v>30980</v>
      </c>
    </row>
    <row r="463" spans="1:3" x14ac:dyDescent="0.2">
      <c r="A463" s="24" t="s">
        <v>404</v>
      </c>
      <c r="B463" s="27" t="s">
        <v>405</v>
      </c>
      <c r="C463" s="67">
        <v>8950</v>
      </c>
    </row>
    <row r="464" spans="1:3" ht="10.5" customHeight="1" x14ac:dyDescent="0.2">
      <c r="A464" s="24"/>
      <c r="B464" s="8"/>
      <c r="C464" s="29"/>
    </row>
    <row r="465" spans="1:3" ht="18.75" hidden="1" x14ac:dyDescent="0.3">
      <c r="A465" s="24"/>
      <c r="B465" s="27" t="s">
        <v>179</v>
      </c>
      <c r="C465" s="51"/>
    </row>
    <row r="466" spans="1:3" ht="18.75" x14ac:dyDescent="0.3">
      <c r="A466" s="50" t="s">
        <v>180</v>
      </c>
      <c r="B466" s="50"/>
      <c r="C466" s="51">
        <f>C10+C123+C156+C235+C264+C282+C297+C304+C330+C339+C361+C397+C411+C457+C421</f>
        <v>78173211.359999985</v>
      </c>
    </row>
    <row r="467" spans="1:3" ht="18.75" x14ac:dyDescent="0.3">
      <c r="A467" s="50" t="s">
        <v>181</v>
      </c>
      <c r="B467" s="50"/>
      <c r="C467" s="83">
        <f>C98+C231+C288+C292+C393+C451</f>
        <v>494961.16</v>
      </c>
    </row>
    <row r="470" spans="1:3" ht="15.75" x14ac:dyDescent="0.25">
      <c r="A470" s="167" t="s">
        <v>512</v>
      </c>
      <c r="B470" s="167"/>
    </row>
    <row r="471" spans="1:3" ht="15.75" x14ac:dyDescent="0.25">
      <c r="A471" s="167" t="s">
        <v>513</v>
      </c>
      <c r="B471" s="167"/>
    </row>
    <row r="472" spans="1:3" ht="15.75" x14ac:dyDescent="0.25">
      <c r="A472" s="167" t="s">
        <v>514</v>
      </c>
      <c r="B472" s="167"/>
    </row>
    <row r="473" spans="1:3" ht="15.75" x14ac:dyDescent="0.25">
      <c r="A473" s="167"/>
      <c r="B473" s="167"/>
    </row>
  </sheetData>
  <mergeCells count="4">
    <mergeCell ref="A1:C1"/>
    <mergeCell ref="B4:C4"/>
    <mergeCell ref="B5:C5"/>
    <mergeCell ref="A264:A265"/>
  </mergeCells>
  <phoneticPr fontId="11" type="noConversion"/>
  <pageMargins left="0.70833333333333304" right="0.70833333333333304" top="0.74791666666666701" bottom="0.74791666666666701" header="0.51180555555555496" footer="0.51180555555555496"/>
  <pageSetup paperSize="9" scale="85" firstPageNumber="0" fitToHeight="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15"/>
  <sheetViews>
    <sheetView workbookViewId="0">
      <selection activeCell="B3" sqref="B3:C3"/>
    </sheetView>
  </sheetViews>
  <sheetFormatPr defaultColWidth="8.7109375" defaultRowHeight="12.75" x14ac:dyDescent="0.2"/>
  <cols>
    <col min="1" max="1" width="23.5703125" customWidth="1"/>
    <col min="2" max="2" width="68.42578125" customWidth="1"/>
    <col min="3" max="3" width="18.28515625" customWidth="1"/>
    <col min="4" max="4" width="10.42578125" customWidth="1"/>
  </cols>
  <sheetData>
    <row r="1" spans="1:9" x14ac:dyDescent="0.2">
      <c r="B1" s="1" t="s">
        <v>516</v>
      </c>
    </row>
    <row r="2" spans="1:9" ht="12.75" customHeight="1" x14ac:dyDescent="0.2">
      <c r="B2" s="169" t="s">
        <v>517</v>
      </c>
      <c r="C2" s="169"/>
    </row>
    <row r="3" spans="1:9" ht="21" customHeight="1" x14ac:dyDescent="0.2">
      <c r="B3" s="170"/>
      <c r="C3" s="170"/>
    </row>
    <row r="4" spans="1:9" ht="15.75" x14ac:dyDescent="0.25">
      <c r="B4" s="2" t="s">
        <v>441</v>
      </c>
      <c r="C4" s="1"/>
      <c r="D4" s="1"/>
      <c r="E4" s="1"/>
      <c r="F4" s="1"/>
      <c r="G4" s="1"/>
      <c r="H4" s="1"/>
      <c r="I4" s="1"/>
    </row>
    <row r="5" spans="1:9" ht="21" x14ac:dyDescent="0.35">
      <c r="B5" s="2" t="s">
        <v>182</v>
      </c>
      <c r="C5" s="1"/>
      <c r="D5" s="16"/>
      <c r="E5" s="1"/>
      <c r="F5" s="1"/>
      <c r="G5" s="1"/>
      <c r="H5" s="1"/>
      <c r="I5" s="1"/>
    </row>
    <row r="6" spans="1:9" ht="15.75" x14ac:dyDescent="0.25">
      <c r="B6" s="2" t="s">
        <v>183</v>
      </c>
      <c r="C6" s="1"/>
      <c r="D6" s="1"/>
      <c r="E6" s="1"/>
      <c r="F6" s="1"/>
      <c r="G6" s="1"/>
      <c r="H6" s="1"/>
      <c r="I6" s="1"/>
    </row>
    <row r="7" spans="1:9" x14ac:dyDescent="0.2">
      <c r="D7" s="1"/>
      <c r="E7" s="1"/>
      <c r="F7" s="1"/>
      <c r="G7" s="1"/>
      <c r="H7" s="1"/>
      <c r="I7" s="1"/>
    </row>
    <row r="8" spans="1:9" ht="15.75" x14ac:dyDescent="0.25">
      <c r="A8" s="104" t="s">
        <v>184</v>
      </c>
      <c r="B8" s="53" t="s">
        <v>409</v>
      </c>
      <c r="C8" s="105">
        <v>44006.03</v>
      </c>
    </row>
    <row r="9" spans="1:9" ht="15.75" x14ac:dyDescent="0.25">
      <c r="A9" s="104" t="s">
        <v>185</v>
      </c>
      <c r="B9" s="90" t="s">
        <v>442</v>
      </c>
      <c r="C9" s="105">
        <f>C10+C11+C12</f>
        <v>15817.55</v>
      </c>
    </row>
    <row r="10" spans="1:9" ht="15.75" x14ac:dyDescent="0.25">
      <c r="A10" s="104"/>
      <c r="B10" s="106" t="s">
        <v>186</v>
      </c>
      <c r="C10" s="105">
        <v>11141.23</v>
      </c>
    </row>
    <row r="11" spans="1:9" ht="15.75" x14ac:dyDescent="0.25">
      <c r="A11" s="104"/>
      <c r="B11" s="106" t="s">
        <v>187</v>
      </c>
      <c r="C11" s="105">
        <v>3098.05</v>
      </c>
    </row>
    <row r="12" spans="1:9" ht="15.75" x14ac:dyDescent="0.25">
      <c r="A12" s="104"/>
      <c r="B12" s="106" t="s">
        <v>188</v>
      </c>
      <c r="C12" s="105">
        <v>1578.27</v>
      </c>
    </row>
    <row r="13" spans="1:9" ht="15.75" x14ac:dyDescent="0.25">
      <c r="A13" s="96"/>
      <c r="B13" s="90" t="s">
        <v>189</v>
      </c>
      <c r="C13" s="107">
        <f>C17+C27+C15+C16+C26+C23</f>
        <v>7909.56</v>
      </c>
    </row>
    <row r="14" spans="1:9" ht="15.75" x14ac:dyDescent="0.25">
      <c r="A14" s="96"/>
      <c r="B14" s="61" t="s">
        <v>5</v>
      </c>
      <c r="C14" s="108"/>
    </row>
    <row r="15" spans="1:9" ht="15.75" hidden="1" x14ac:dyDescent="0.25">
      <c r="A15" s="109" t="s">
        <v>190</v>
      </c>
      <c r="B15" s="91" t="s">
        <v>191</v>
      </c>
      <c r="C15" s="108"/>
    </row>
    <row r="16" spans="1:9" ht="15.75" hidden="1" x14ac:dyDescent="0.25">
      <c r="A16" s="109" t="s">
        <v>192</v>
      </c>
      <c r="B16" s="91" t="s">
        <v>193</v>
      </c>
      <c r="C16" s="108"/>
    </row>
    <row r="17" spans="1:3" x14ac:dyDescent="0.2">
      <c r="A17" s="55" t="s">
        <v>194</v>
      </c>
      <c r="B17" s="91" t="s">
        <v>8</v>
      </c>
      <c r="C17" s="161">
        <f>SUM(C18:C22)</f>
        <v>7864</v>
      </c>
    </row>
    <row r="18" spans="1:3" x14ac:dyDescent="0.2">
      <c r="A18" s="55"/>
      <c r="B18" s="56" t="s">
        <v>195</v>
      </c>
      <c r="C18" s="162">
        <v>3680</v>
      </c>
    </row>
    <row r="19" spans="1:3" hidden="1" x14ac:dyDescent="0.2">
      <c r="A19" s="55"/>
      <c r="B19" s="56" t="s">
        <v>196</v>
      </c>
      <c r="C19" s="162"/>
    </row>
    <row r="20" spans="1:3" hidden="1" x14ac:dyDescent="0.2">
      <c r="A20" s="55"/>
      <c r="B20" s="62" t="s">
        <v>318</v>
      </c>
      <c r="C20" s="162"/>
    </row>
    <row r="21" spans="1:3" hidden="1" x14ac:dyDescent="0.2">
      <c r="A21" s="55"/>
      <c r="B21" s="62" t="s">
        <v>319</v>
      </c>
      <c r="C21" s="162"/>
    </row>
    <row r="22" spans="1:3" x14ac:dyDescent="0.2">
      <c r="A22" s="55"/>
      <c r="B22" s="56" t="s">
        <v>197</v>
      </c>
      <c r="C22" s="162">
        <v>4184</v>
      </c>
    </row>
    <row r="23" spans="1:3" x14ac:dyDescent="0.2">
      <c r="A23" s="55" t="s">
        <v>209</v>
      </c>
      <c r="B23" s="91" t="s">
        <v>322</v>
      </c>
      <c r="C23" s="163">
        <f>C24+C25</f>
        <v>0</v>
      </c>
    </row>
    <row r="24" spans="1:3" ht="0.75" customHeight="1" x14ac:dyDescent="0.2">
      <c r="A24" s="55"/>
      <c r="B24" s="102" t="s">
        <v>320</v>
      </c>
      <c r="C24" s="162"/>
    </row>
    <row r="25" spans="1:3" hidden="1" x14ac:dyDescent="0.2">
      <c r="A25" s="55"/>
      <c r="B25" s="102" t="s">
        <v>321</v>
      </c>
      <c r="C25" s="162"/>
    </row>
    <row r="26" spans="1:3" x14ac:dyDescent="0.2">
      <c r="A26" s="55" t="s">
        <v>198</v>
      </c>
      <c r="B26" s="58" t="s">
        <v>51</v>
      </c>
      <c r="C26" s="163">
        <v>45.56</v>
      </c>
    </row>
    <row r="27" spans="1:3" ht="0.75" customHeight="1" x14ac:dyDescent="0.2">
      <c r="A27" s="55" t="s">
        <v>199</v>
      </c>
      <c r="B27" s="91" t="s">
        <v>200</v>
      </c>
      <c r="C27" s="163">
        <f>SUM(C28)</f>
        <v>0</v>
      </c>
    </row>
    <row r="28" spans="1:3" hidden="1" x14ac:dyDescent="0.2">
      <c r="A28" s="55"/>
      <c r="B28" s="56" t="s">
        <v>201</v>
      </c>
      <c r="C28" s="162"/>
    </row>
    <row r="29" spans="1:3" ht="13.5" thickBot="1" x14ac:dyDescent="0.25">
      <c r="A29" s="55"/>
      <c r="B29" s="62" t="s">
        <v>448</v>
      </c>
      <c r="C29" s="63">
        <f>C8+C9-C13</f>
        <v>51914.020000000004</v>
      </c>
    </row>
    <row r="30" spans="1:3" ht="15.75" x14ac:dyDescent="0.25">
      <c r="A30" s="104" t="s">
        <v>202</v>
      </c>
      <c r="B30" s="53" t="s">
        <v>409</v>
      </c>
      <c r="C30" s="61">
        <v>9687.17</v>
      </c>
    </row>
    <row r="31" spans="1:3" ht="15.75" x14ac:dyDescent="0.25">
      <c r="A31" s="104" t="s">
        <v>185</v>
      </c>
      <c r="B31" s="90" t="s">
        <v>495</v>
      </c>
      <c r="C31" s="61">
        <f>C32</f>
        <v>424843.65</v>
      </c>
    </row>
    <row r="32" spans="1:3" ht="15.75" x14ac:dyDescent="0.25">
      <c r="A32" s="104"/>
      <c r="B32" s="106" t="s">
        <v>203</v>
      </c>
      <c r="C32" s="164">
        <v>424843.65</v>
      </c>
    </row>
    <row r="33" spans="1:3" ht="15.75" x14ac:dyDescent="0.25">
      <c r="A33" s="96"/>
      <c r="B33" s="90" t="s">
        <v>189</v>
      </c>
      <c r="C33" s="165">
        <f>C35+C53+C52+C60</f>
        <v>406561.65</v>
      </c>
    </row>
    <row r="34" spans="1:3" ht="15.75" x14ac:dyDescent="0.25">
      <c r="A34" s="96"/>
      <c r="B34" s="61" t="s">
        <v>5</v>
      </c>
      <c r="C34" s="56"/>
    </row>
    <row r="35" spans="1:3" x14ac:dyDescent="0.2">
      <c r="A35" s="55" t="s">
        <v>194</v>
      </c>
      <c r="B35" s="91" t="s">
        <v>8</v>
      </c>
      <c r="C35" s="63">
        <f>SUM(C36:C51)</f>
        <v>224838.69</v>
      </c>
    </row>
    <row r="36" spans="1:3" x14ac:dyDescent="0.2">
      <c r="A36" s="61"/>
      <c r="B36" s="56" t="s">
        <v>423</v>
      </c>
      <c r="C36" s="61">
        <v>21331</v>
      </c>
    </row>
    <row r="37" spans="1:3" ht="10.5" customHeight="1" x14ac:dyDescent="0.2">
      <c r="A37" s="106"/>
      <c r="B37" s="68" t="s">
        <v>424</v>
      </c>
      <c r="C37" s="61">
        <v>15800</v>
      </c>
    </row>
    <row r="38" spans="1:3" x14ac:dyDescent="0.2">
      <c r="A38" s="106"/>
      <c r="B38" s="69" t="s">
        <v>480</v>
      </c>
      <c r="C38" s="61">
        <v>5400</v>
      </c>
    </row>
    <row r="39" spans="1:3" hidden="1" x14ac:dyDescent="0.2">
      <c r="A39" s="106"/>
      <c r="B39" s="68" t="s">
        <v>204</v>
      </c>
      <c r="C39" s="61"/>
    </row>
    <row r="40" spans="1:3" hidden="1" x14ac:dyDescent="0.2">
      <c r="A40" s="106"/>
      <c r="B40" s="68" t="s">
        <v>205</v>
      </c>
      <c r="C40" s="61"/>
    </row>
    <row r="41" spans="1:3" x14ac:dyDescent="0.2">
      <c r="A41" s="61"/>
      <c r="B41" s="56" t="s">
        <v>426</v>
      </c>
      <c r="C41" s="61">
        <v>2000</v>
      </c>
    </row>
    <row r="42" spans="1:3" x14ac:dyDescent="0.2">
      <c r="A42" s="61"/>
      <c r="B42" s="56" t="s">
        <v>425</v>
      </c>
      <c r="C42" s="61">
        <v>3900</v>
      </c>
    </row>
    <row r="43" spans="1:3" x14ac:dyDescent="0.2">
      <c r="A43" s="61"/>
      <c r="B43" s="56" t="s">
        <v>433</v>
      </c>
      <c r="C43" s="61">
        <v>566</v>
      </c>
    </row>
    <row r="44" spans="1:3" x14ac:dyDescent="0.2">
      <c r="A44" s="61"/>
      <c r="B44" s="62" t="s">
        <v>502</v>
      </c>
      <c r="C44" s="61">
        <v>5766</v>
      </c>
    </row>
    <row r="45" spans="1:3" x14ac:dyDescent="0.2">
      <c r="A45" s="61"/>
      <c r="B45" s="56" t="s">
        <v>427</v>
      </c>
      <c r="C45" s="61">
        <v>1650</v>
      </c>
    </row>
    <row r="46" spans="1:3" x14ac:dyDescent="0.2">
      <c r="A46" s="61"/>
      <c r="B46" s="56" t="s">
        <v>432</v>
      </c>
      <c r="C46" s="61">
        <v>67.5</v>
      </c>
    </row>
    <row r="47" spans="1:3" x14ac:dyDescent="0.2">
      <c r="A47" s="61"/>
      <c r="B47" s="56" t="s">
        <v>431</v>
      </c>
      <c r="C47" s="61">
        <v>8400</v>
      </c>
    </row>
    <row r="48" spans="1:3" x14ac:dyDescent="0.2">
      <c r="A48" s="61"/>
      <c r="B48" s="56" t="s">
        <v>429</v>
      </c>
      <c r="C48" s="61">
        <v>325.5</v>
      </c>
    </row>
    <row r="49" spans="1:3" x14ac:dyDescent="0.2">
      <c r="A49" s="61"/>
      <c r="B49" s="56" t="s">
        <v>120</v>
      </c>
      <c r="C49" s="61">
        <v>158747.69</v>
      </c>
    </row>
    <row r="50" spans="1:3" x14ac:dyDescent="0.2">
      <c r="A50" s="70"/>
      <c r="B50" s="102" t="s">
        <v>430</v>
      </c>
      <c r="C50" s="61">
        <v>480</v>
      </c>
    </row>
    <row r="51" spans="1:3" x14ac:dyDescent="0.2">
      <c r="A51" s="70"/>
      <c r="B51" s="110" t="s">
        <v>428</v>
      </c>
      <c r="C51" s="61">
        <v>405</v>
      </c>
    </row>
    <row r="52" spans="1:3" x14ac:dyDescent="0.2">
      <c r="A52" s="70" t="s">
        <v>198</v>
      </c>
      <c r="B52" s="58" t="s">
        <v>51</v>
      </c>
      <c r="C52" s="61">
        <v>252.96</v>
      </c>
    </row>
    <row r="53" spans="1:3" x14ac:dyDescent="0.2">
      <c r="A53" s="55" t="s">
        <v>199</v>
      </c>
      <c r="B53" s="91" t="s">
        <v>200</v>
      </c>
      <c r="C53" s="59">
        <f>SUM(C54:C59)</f>
        <v>181470</v>
      </c>
    </row>
    <row r="54" spans="1:3" x14ac:dyDescent="0.2">
      <c r="A54" s="55"/>
      <c r="B54" s="58" t="s">
        <v>435</v>
      </c>
      <c r="C54" s="57">
        <v>9570</v>
      </c>
    </row>
    <row r="55" spans="1:3" x14ac:dyDescent="0.2">
      <c r="A55" s="55"/>
      <c r="B55" s="58" t="s">
        <v>515</v>
      </c>
      <c r="C55" s="57">
        <v>2400</v>
      </c>
    </row>
    <row r="56" spans="1:3" x14ac:dyDescent="0.2">
      <c r="A56" s="55"/>
      <c r="B56" s="58" t="s">
        <v>434</v>
      </c>
      <c r="C56" s="108">
        <v>169500</v>
      </c>
    </row>
    <row r="57" spans="1:3" hidden="1" x14ac:dyDescent="0.2">
      <c r="A57" s="55"/>
      <c r="B57" s="58" t="s">
        <v>206</v>
      </c>
      <c r="C57" s="108"/>
    </row>
    <row r="58" spans="1:3" hidden="1" x14ac:dyDescent="0.2">
      <c r="A58" s="55"/>
      <c r="B58" s="102" t="s">
        <v>323</v>
      </c>
      <c r="C58" s="108"/>
    </row>
    <row r="59" spans="1:3" hidden="1" x14ac:dyDescent="0.2">
      <c r="A59" s="55"/>
      <c r="B59" s="58" t="s">
        <v>207</v>
      </c>
      <c r="C59" s="108"/>
    </row>
    <row r="60" spans="1:3" hidden="1" x14ac:dyDescent="0.2">
      <c r="A60" s="55" t="s">
        <v>324</v>
      </c>
      <c r="B60" s="102" t="s">
        <v>326</v>
      </c>
      <c r="C60" s="166">
        <f>C61</f>
        <v>0</v>
      </c>
    </row>
    <row r="61" spans="1:3" hidden="1" x14ac:dyDescent="0.2">
      <c r="A61" s="55"/>
      <c r="B61" s="102" t="s">
        <v>325</v>
      </c>
      <c r="C61" s="108"/>
    </row>
    <row r="62" spans="1:3" ht="13.5" thickBot="1" x14ac:dyDescent="0.25">
      <c r="A62" s="55"/>
      <c r="B62" s="62" t="s">
        <v>494</v>
      </c>
      <c r="C62" s="57">
        <f>C30+C31-C33-C60</f>
        <v>27969.169999999984</v>
      </c>
    </row>
    <row r="63" spans="1:3" ht="16.5" thickBot="1" x14ac:dyDescent="0.3">
      <c r="A63" s="111" t="s">
        <v>208</v>
      </c>
      <c r="B63" s="112" t="s">
        <v>409</v>
      </c>
      <c r="C63" s="113">
        <v>9596.93</v>
      </c>
    </row>
    <row r="64" spans="1:3" ht="16.5" hidden="1" thickBot="1" x14ac:dyDescent="0.3">
      <c r="A64" s="111"/>
      <c r="B64" s="114"/>
      <c r="C64" s="113"/>
    </row>
    <row r="65" spans="1:3" ht="16.5" thickBot="1" x14ac:dyDescent="0.3">
      <c r="A65" s="111" t="s">
        <v>185</v>
      </c>
      <c r="B65" s="114" t="s">
        <v>442</v>
      </c>
      <c r="C65" s="113">
        <f>SUM(C66:C67)</f>
        <v>4087.02</v>
      </c>
    </row>
    <row r="66" spans="1:3" ht="16.5" thickBot="1" x14ac:dyDescent="0.3">
      <c r="A66" s="111"/>
      <c r="B66" s="114" t="s">
        <v>231</v>
      </c>
      <c r="C66" s="113"/>
    </row>
    <row r="67" spans="1:3" ht="15.75" x14ac:dyDescent="0.25">
      <c r="A67" s="111"/>
      <c r="B67" s="115" t="s">
        <v>187</v>
      </c>
      <c r="C67" s="113">
        <v>4087.02</v>
      </c>
    </row>
    <row r="68" spans="1:3" ht="15.75" x14ac:dyDescent="0.25">
      <c r="A68" s="109"/>
      <c r="B68" s="114" t="s">
        <v>189</v>
      </c>
      <c r="C68" s="116"/>
    </row>
    <row r="69" spans="1:3" ht="15.75" x14ac:dyDescent="0.25">
      <c r="A69" s="109"/>
      <c r="B69" s="98" t="s">
        <v>5</v>
      </c>
      <c r="C69" s="98"/>
    </row>
    <row r="70" spans="1:3" x14ac:dyDescent="0.2">
      <c r="A70" s="98" t="s">
        <v>194</v>
      </c>
      <c r="B70" s="117" t="s">
        <v>8</v>
      </c>
      <c r="C70" s="118"/>
    </row>
    <row r="71" spans="1:3" x14ac:dyDescent="0.2">
      <c r="A71" s="119" t="s">
        <v>209</v>
      </c>
      <c r="B71" s="98" t="s">
        <v>210</v>
      </c>
      <c r="C71" s="98"/>
    </row>
    <row r="72" spans="1:3" x14ac:dyDescent="0.2">
      <c r="A72" s="119"/>
      <c r="B72" s="98" t="s">
        <v>448</v>
      </c>
      <c r="C72" s="118">
        <f>C63+C64+C65-C68</f>
        <v>13683.95</v>
      </c>
    </row>
    <row r="73" spans="1:3" ht="24.75" customHeight="1" x14ac:dyDescent="0.25">
      <c r="A73" s="104" t="s">
        <v>211</v>
      </c>
      <c r="B73" s="53" t="s">
        <v>409</v>
      </c>
      <c r="C73" s="61">
        <v>254.63</v>
      </c>
    </row>
    <row r="74" spans="1:3" ht="15.75" x14ac:dyDescent="0.25">
      <c r="A74" s="104" t="s">
        <v>185</v>
      </c>
      <c r="B74" s="90" t="s">
        <v>442</v>
      </c>
      <c r="C74" s="61">
        <v>0</v>
      </c>
    </row>
    <row r="75" spans="1:3" ht="15.75" x14ac:dyDescent="0.25">
      <c r="A75" s="104"/>
      <c r="B75" s="106" t="s">
        <v>212</v>
      </c>
      <c r="C75" s="61"/>
    </row>
    <row r="76" spans="1:3" ht="15.75" x14ac:dyDescent="0.25">
      <c r="A76" s="96"/>
      <c r="B76" s="90" t="s">
        <v>189</v>
      </c>
      <c r="C76" s="88"/>
    </row>
    <row r="77" spans="1:3" ht="15.75" x14ac:dyDescent="0.25">
      <c r="A77" s="96"/>
      <c r="B77" s="61" t="s">
        <v>5</v>
      </c>
      <c r="C77" s="56"/>
    </row>
    <row r="78" spans="1:3" x14ac:dyDescent="0.2">
      <c r="A78" s="61" t="s">
        <v>194</v>
      </c>
      <c r="B78" s="61" t="s">
        <v>8</v>
      </c>
      <c r="C78" s="88"/>
    </row>
    <row r="79" spans="1:3" x14ac:dyDescent="0.2">
      <c r="A79" s="55"/>
      <c r="B79" s="61" t="s">
        <v>448</v>
      </c>
      <c r="C79" s="88">
        <v>254.63</v>
      </c>
    </row>
    <row r="80" spans="1:3" ht="15.75" x14ac:dyDescent="0.25">
      <c r="A80" s="104" t="s">
        <v>213</v>
      </c>
      <c r="B80" s="53" t="s">
        <v>409</v>
      </c>
      <c r="C80" s="105">
        <v>170979.32</v>
      </c>
    </row>
    <row r="81" spans="1:3" ht="15.75" x14ac:dyDescent="0.25">
      <c r="A81" s="104" t="s">
        <v>185</v>
      </c>
      <c r="B81" s="90" t="s">
        <v>495</v>
      </c>
      <c r="C81" s="105">
        <v>293489.34000000003</v>
      </c>
    </row>
    <row r="82" spans="1:3" ht="15.75" x14ac:dyDescent="0.25">
      <c r="A82" s="104"/>
      <c r="B82" s="106" t="s">
        <v>214</v>
      </c>
      <c r="C82" s="105"/>
    </row>
    <row r="83" spans="1:3" ht="15.75" x14ac:dyDescent="0.25">
      <c r="A83" s="104"/>
      <c r="B83" s="106" t="s">
        <v>215</v>
      </c>
      <c r="C83" s="105">
        <v>232528.04</v>
      </c>
    </row>
    <row r="84" spans="1:3" ht="15.75" x14ac:dyDescent="0.25">
      <c r="A84" s="104"/>
      <c r="B84" s="106" t="s">
        <v>216</v>
      </c>
      <c r="C84" s="105"/>
    </row>
    <row r="85" spans="1:3" ht="15.75" x14ac:dyDescent="0.25">
      <c r="A85" s="104"/>
      <c r="B85" s="106" t="s">
        <v>217</v>
      </c>
      <c r="C85" s="105"/>
    </row>
    <row r="86" spans="1:3" ht="15.75" x14ac:dyDescent="0.25">
      <c r="A86" s="96"/>
      <c r="B86" s="90" t="s">
        <v>189</v>
      </c>
      <c r="C86" s="107">
        <f>C88+C91+C92</f>
        <v>234277.76000000001</v>
      </c>
    </row>
    <row r="87" spans="1:3" ht="15.75" x14ac:dyDescent="0.25">
      <c r="A87" s="89"/>
      <c r="B87" s="61" t="s">
        <v>5</v>
      </c>
      <c r="C87" s="108"/>
    </row>
    <row r="88" spans="1:3" x14ac:dyDescent="0.2">
      <c r="A88" s="55" t="s">
        <v>194</v>
      </c>
      <c r="B88" s="91" t="s">
        <v>8</v>
      </c>
      <c r="C88" s="57">
        <f>SUM(C89:C90)</f>
        <v>492</v>
      </c>
    </row>
    <row r="89" spans="1:3" x14ac:dyDescent="0.2">
      <c r="A89" s="61"/>
      <c r="B89" s="56" t="s">
        <v>218</v>
      </c>
      <c r="C89" s="56"/>
    </row>
    <row r="90" spans="1:3" x14ac:dyDescent="0.2">
      <c r="A90" s="61"/>
      <c r="B90" s="56" t="s">
        <v>219</v>
      </c>
      <c r="C90" s="56">
        <v>492</v>
      </c>
    </row>
    <row r="91" spans="1:3" x14ac:dyDescent="0.2">
      <c r="A91" s="61" t="s">
        <v>220</v>
      </c>
      <c r="B91" s="56" t="s">
        <v>221</v>
      </c>
      <c r="C91" s="56">
        <v>233765.76000000001</v>
      </c>
    </row>
    <row r="92" spans="1:3" x14ac:dyDescent="0.2">
      <c r="A92" s="61" t="s">
        <v>209</v>
      </c>
      <c r="B92" s="68" t="s">
        <v>210</v>
      </c>
      <c r="C92" s="56">
        <v>20</v>
      </c>
    </row>
    <row r="93" spans="1:3" x14ac:dyDescent="0.2">
      <c r="A93" s="61"/>
      <c r="B93" s="68" t="s">
        <v>222</v>
      </c>
      <c r="C93" s="56">
        <v>20</v>
      </c>
    </row>
    <row r="94" spans="1:3" x14ac:dyDescent="0.2">
      <c r="A94" s="61"/>
      <c r="B94" s="90" t="s">
        <v>448</v>
      </c>
      <c r="C94" s="88">
        <f>C80+C81-C86</f>
        <v>230190.90000000002</v>
      </c>
    </row>
    <row r="95" spans="1:3" ht="15.75" x14ac:dyDescent="0.25">
      <c r="A95" s="104" t="s">
        <v>223</v>
      </c>
      <c r="B95" s="53" t="s">
        <v>409</v>
      </c>
      <c r="C95" s="120">
        <v>75</v>
      </c>
    </row>
    <row r="96" spans="1:3" ht="15.75" x14ac:dyDescent="0.25">
      <c r="A96" s="104" t="s">
        <v>185</v>
      </c>
      <c r="B96" s="90" t="s">
        <v>496</v>
      </c>
      <c r="C96" s="105">
        <v>51630</v>
      </c>
    </row>
    <row r="97" spans="1:3" ht="15.75" x14ac:dyDescent="0.25">
      <c r="A97" s="104"/>
      <c r="B97" s="106" t="s">
        <v>203</v>
      </c>
      <c r="C97" s="105">
        <v>49630</v>
      </c>
    </row>
    <row r="98" spans="1:3" ht="15.75" x14ac:dyDescent="0.25">
      <c r="A98" s="96"/>
      <c r="B98" s="90" t="s">
        <v>189</v>
      </c>
      <c r="C98" s="107">
        <f>C100+C104</f>
        <v>49630</v>
      </c>
    </row>
    <row r="99" spans="1:3" ht="15.75" x14ac:dyDescent="0.25">
      <c r="A99" s="96"/>
      <c r="B99" s="61" t="s">
        <v>5</v>
      </c>
      <c r="C99" s="108"/>
    </row>
    <row r="100" spans="1:3" x14ac:dyDescent="0.2">
      <c r="A100" s="61" t="s">
        <v>194</v>
      </c>
      <c r="B100" s="91" t="s">
        <v>8</v>
      </c>
      <c r="C100" s="57">
        <f>SUM(C101:C103)</f>
        <v>49630</v>
      </c>
    </row>
    <row r="101" spans="1:3" ht="12" customHeight="1" x14ac:dyDescent="0.2">
      <c r="A101" s="61"/>
      <c r="B101" s="121" t="s">
        <v>436</v>
      </c>
      <c r="C101" s="63">
        <v>49630</v>
      </c>
    </row>
    <row r="102" spans="1:3" hidden="1" x14ac:dyDescent="0.2">
      <c r="A102" s="61"/>
      <c r="B102" s="121" t="s">
        <v>224</v>
      </c>
      <c r="C102" s="63"/>
    </row>
    <row r="103" spans="1:3" hidden="1" x14ac:dyDescent="0.2">
      <c r="A103" s="61"/>
      <c r="B103" s="121" t="s">
        <v>225</v>
      </c>
      <c r="C103" s="63"/>
    </row>
    <row r="104" spans="1:3" x14ac:dyDescent="0.2">
      <c r="A104" s="55" t="s">
        <v>220</v>
      </c>
      <c r="B104" s="90" t="s">
        <v>226</v>
      </c>
      <c r="C104" s="56"/>
    </row>
    <row r="105" spans="1:3" x14ac:dyDescent="0.2">
      <c r="A105" s="55"/>
      <c r="B105" s="61" t="s">
        <v>448</v>
      </c>
      <c r="C105" s="59">
        <f>C95+C96-C98</f>
        <v>2075</v>
      </c>
    </row>
    <row r="106" spans="1:3" ht="31.5" x14ac:dyDescent="0.25">
      <c r="A106" s="104" t="s">
        <v>227</v>
      </c>
      <c r="B106" s="90" t="s">
        <v>411</v>
      </c>
      <c r="C106" s="61">
        <v>1132.3399999999999</v>
      </c>
    </row>
    <row r="107" spans="1:3" ht="15.75" x14ac:dyDescent="0.25">
      <c r="A107" s="104" t="s">
        <v>185</v>
      </c>
      <c r="B107" s="90" t="s">
        <v>497</v>
      </c>
      <c r="C107" s="61">
        <v>0</v>
      </c>
    </row>
    <row r="108" spans="1:3" ht="15.75" x14ac:dyDescent="0.25">
      <c r="A108" s="104"/>
      <c r="B108" s="106" t="s">
        <v>188</v>
      </c>
      <c r="C108" s="61">
        <v>0</v>
      </c>
    </row>
    <row r="109" spans="1:3" x14ac:dyDescent="0.2">
      <c r="A109" s="61"/>
      <c r="B109" s="62" t="s">
        <v>410</v>
      </c>
      <c r="C109" s="63">
        <v>1132.3399999999999</v>
      </c>
    </row>
    <row r="110" spans="1:3" ht="31.5" x14ac:dyDescent="0.25">
      <c r="A110" s="87" t="s">
        <v>228</v>
      </c>
      <c r="B110" s="53" t="s">
        <v>415</v>
      </c>
      <c r="C110" s="61">
        <v>615.05999999999995</v>
      </c>
    </row>
    <row r="111" spans="1:3" ht="15.75" x14ac:dyDescent="0.25">
      <c r="A111" s="104" t="s">
        <v>185</v>
      </c>
      <c r="B111" s="90" t="s">
        <v>498</v>
      </c>
      <c r="C111" s="61">
        <f>C112</f>
        <v>28231.87</v>
      </c>
    </row>
    <row r="112" spans="1:3" ht="15.75" x14ac:dyDescent="0.25">
      <c r="A112" s="104"/>
      <c r="B112" s="106" t="s">
        <v>212</v>
      </c>
      <c r="C112" s="61">
        <v>28231.87</v>
      </c>
    </row>
    <row r="113" spans="1:3" ht="15.75" x14ac:dyDescent="0.25">
      <c r="A113" s="96"/>
      <c r="B113" s="90" t="s">
        <v>189</v>
      </c>
      <c r="C113" s="88">
        <f>C115</f>
        <v>28231.87</v>
      </c>
    </row>
    <row r="114" spans="1:3" ht="15.75" x14ac:dyDescent="0.25">
      <c r="A114" s="96"/>
      <c r="B114" s="61" t="s">
        <v>5</v>
      </c>
      <c r="C114" s="56"/>
    </row>
    <row r="115" spans="1:3" x14ac:dyDescent="0.2">
      <c r="A115" s="55" t="s">
        <v>194</v>
      </c>
      <c r="B115" s="91" t="s">
        <v>8</v>
      </c>
      <c r="C115" s="63">
        <f>SUM(C116:C117)</f>
        <v>28231.87</v>
      </c>
    </row>
    <row r="116" spans="1:3" x14ac:dyDescent="0.2">
      <c r="A116" s="106"/>
      <c r="B116" s="68" t="s">
        <v>103</v>
      </c>
      <c r="C116" s="56">
        <v>28231.87</v>
      </c>
    </row>
    <row r="117" spans="1:3" x14ac:dyDescent="0.2">
      <c r="A117" s="106"/>
      <c r="B117" s="68" t="s">
        <v>229</v>
      </c>
      <c r="C117" s="56"/>
    </row>
    <row r="118" spans="1:3" x14ac:dyDescent="0.2">
      <c r="A118" s="61"/>
      <c r="B118" s="62" t="s">
        <v>448</v>
      </c>
      <c r="C118" s="63">
        <f>C110+C111-C113</f>
        <v>615.06000000000131</v>
      </c>
    </row>
    <row r="119" spans="1:3" ht="15.75" x14ac:dyDescent="0.25">
      <c r="A119" s="87" t="s">
        <v>230</v>
      </c>
      <c r="B119" s="53" t="s">
        <v>412</v>
      </c>
      <c r="C119" s="61">
        <v>8634.17</v>
      </c>
    </row>
    <row r="120" spans="1:3" ht="15.75" x14ac:dyDescent="0.25">
      <c r="A120" s="87"/>
      <c r="B120" s="53" t="s">
        <v>498</v>
      </c>
      <c r="C120" s="61">
        <f>SUM(C121:C123)</f>
        <v>7738.05</v>
      </c>
    </row>
    <row r="121" spans="1:3" ht="15.75" x14ac:dyDescent="0.25">
      <c r="A121" s="99" t="s">
        <v>185</v>
      </c>
      <c r="B121" s="90" t="s">
        <v>231</v>
      </c>
      <c r="C121" s="61">
        <v>3197</v>
      </c>
    </row>
    <row r="122" spans="1:3" ht="15.75" x14ac:dyDescent="0.25">
      <c r="A122" s="89"/>
      <c r="B122" s="90" t="s">
        <v>187</v>
      </c>
      <c r="C122" s="61">
        <v>4436.05</v>
      </c>
    </row>
    <row r="123" spans="1:3" ht="15.75" x14ac:dyDescent="0.25">
      <c r="A123" s="89"/>
      <c r="B123" s="90" t="s">
        <v>232</v>
      </c>
      <c r="C123" s="61">
        <v>105</v>
      </c>
    </row>
    <row r="124" spans="1:3" ht="15.75" x14ac:dyDescent="0.25">
      <c r="A124" s="89"/>
      <c r="B124" s="90" t="s">
        <v>189</v>
      </c>
      <c r="C124" s="88">
        <f>C126+C135+C139</f>
        <v>5535</v>
      </c>
    </row>
    <row r="125" spans="1:3" ht="12" customHeight="1" x14ac:dyDescent="0.25">
      <c r="A125" s="89"/>
      <c r="B125" s="61" t="s">
        <v>5</v>
      </c>
      <c r="C125" s="56"/>
    </row>
    <row r="126" spans="1:3" ht="27" customHeight="1" x14ac:dyDescent="0.2">
      <c r="A126" s="55" t="s">
        <v>194</v>
      </c>
      <c r="B126" s="91" t="s">
        <v>8</v>
      </c>
      <c r="C126" s="63">
        <f>SUM(C127:C134)</f>
        <v>3815</v>
      </c>
    </row>
    <row r="127" spans="1:3" hidden="1" x14ac:dyDescent="0.2">
      <c r="A127" s="55"/>
      <c r="B127" s="58" t="s">
        <v>233</v>
      </c>
      <c r="C127" s="63"/>
    </row>
    <row r="128" spans="1:3" hidden="1" x14ac:dyDescent="0.2">
      <c r="A128" s="55"/>
      <c r="B128" s="58" t="s">
        <v>234</v>
      </c>
      <c r="C128" s="63"/>
    </row>
    <row r="129" spans="1:3" x14ac:dyDescent="0.2">
      <c r="A129" s="55"/>
      <c r="B129" s="58" t="s">
        <v>218</v>
      </c>
      <c r="C129" s="63">
        <v>2347</v>
      </c>
    </row>
    <row r="130" spans="1:3" ht="0.75" customHeight="1" x14ac:dyDescent="0.2">
      <c r="A130" s="55"/>
      <c r="B130" s="58" t="s">
        <v>235</v>
      </c>
      <c r="C130" s="63"/>
    </row>
    <row r="131" spans="1:3" hidden="1" x14ac:dyDescent="0.2">
      <c r="A131" s="55"/>
      <c r="B131" s="58" t="s">
        <v>236</v>
      </c>
      <c r="C131" s="63"/>
    </row>
    <row r="132" spans="1:3" x14ac:dyDescent="0.2">
      <c r="A132" s="55"/>
      <c r="B132" s="58" t="s">
        <v>12</v>
      </c>
      <c r="C132" s="63">
        <v>1468</v>
      </c>
    </row>
    <row r="133" spans="1:3" hidden="1" x14ac:dyDescent="0.2">
      <c r="A133" s="55"/>
      <c r="B133" s="58" t="s">
        <v>237</v>
      </c>
      <c r="C133" s="63"/>
    </row>
    <row r="134" spans="1:3" hidden="1" x14ac:dyDescent="0.2">
      <c r="A134" s="55"/>
      <c r="B134" s="102" t="s">
        <v>327</v>
      </c>
      <c r="C134" s="63"/>
    </row>
    <row r="135" spans="1:3" x14ac:dyDescent="0.2">
      <c r="A135" s="66" t="s">
        <v>209</v>
      </c>
      <c r="B135" s="91" t="s">
        <v>30</v>
      </c>
      <c r="C135" s="63">
        <f>SUM(C136:C138)</f>
        <v>1720</v>
      </c>
    </row>
    <row r="136" spans="1:3" x14ac:dyDescent="0.2">
      <c r="A136" s="55"/>
      <c r="B136" s="58" t="s">
        <v>171</v>
      </c>
      <c r="C136" s="63">
        <v>340</v>
      </c>
    </row>
    <row r="137" spans="1:3" x14ac:dyDescent="0.2">
      <c r="A137" s="55"/>
      <c r="B137" s="58" t="s">
        <v>414</v>
      </c>
      <c r="C137" s="63">
        <v>305</v>
      </c>
    </row>
    <row r="138" spans="1:3" x14ac:dyDescent="0.2">
      <c r="A138" s="122"/>
      <c r="B138" s="94" t="s">
        <v>413</v>
      </c>
      <c r="C138" s="56">
        <v>1075</v>
      </c>
    </row>
    <row r="139" spans="1:3" x14ac:dyDescent="0.2">
      <c r="A139" s="55" t="s">
        <v>238</v>
      </c>
      <c r="B139" s="61" t="s">
        <v>239</v>
      </c>
      <c r="C139" s="56">
        <f>SUM(C140:C141)</f>
        <v>0</v>
      </c>
    </row>
    <row r="140" spans="1:3" x14ac:dyDescent="0.2">
      <c r="A140" s="123">
        <v>2272</v>
      </c>
      <c r="B140" s="56" t="s">
        <v>83</v>
      </c>
      <c r="C140" s="56"/>
    </row>
    <row r="141" spans="1:3" x14ac:dyDescent="0.2">
      <c r="A141" s="123">
        <v>2273</v>
      </c>
      <c r="B141" s="56" t="s">
        <v>50</v>
      </c>
      <c r="C141" s="56"/>
    </row>
    <row r="142" spans="1:3" x14ac:dyDescent="0.2">
      <c r="A142" s="124"/>
      <c r="B142" s="102" t="s">
        <v>448</v>
      </c>
      <c r="C142" s="125">
        <f>C119+C120-C124</f>
        <v>10837.220000000001</v>
      </c>
    </row>
    <row r="143" spans="1:3" ht="32.25" thickBot="1" x14ac:dyDescent="0.3">
      <c r="A143" s="126" t="s">
        <v>240</v>
      </c>
      <c r="B143" s="61" t="s">
        <v>409</v>
      </c>
      <c r="C143" s="61">
        <v>16050.59</v>
      </c>
    </row>
    <row r="144" spans="1:3" ht="16.5" thickBot="1" x14ac:dyDescent="0.3">
      <c r="A144" s="127"/>
      <c r="B144" s="53"/>
      <c r="C144" s="61"/>
    </row>
    <row r="145" spans="1:3" ht="15.75" x14ac:dyDescent="0.25">
      <c r="A145" s="128"/>
      <c r="B145" s="53" t="s">
        <v>499</v>
      </c>
      <c r="C145" s="88">
        <f>SUM(C146:C148)</f>
        <v>77150.03</v>
      </c>
    </row>
    <row r="146" spans="1:3" ht="15.75" x14ac:dyDescent="0.25">
      <c r="A146" s="129" t="s">
        <v>185</v>
      </c>
      <c r="B146" s="90" t="s">
        <v>231</v>
      </c>
      <c r="C146" s="88">
        <v>38570</v>
      </c>
    </row>
    <row r="147" spans="1:3" ht="15.75" x14ac:dyDescent="0.25">
      <c r="A147" s="104"/>
      <c r="B147" s="106" t="s">
        <v>215</v>
      </c>
      <c r="C147" s="88"/>
    </row>
    <row r="148" spans="1:3" ht="15.75" x14ac:dyDescent="0.25">
      <c r="A148" s="129"/>
      <c r="B148" s="90" t="s">
        <v>187</v>
      </c>
      <c r="C148" s="88">
        <v>38580.03</v>
      </c>
    </row>
    <row r="149" spans="1:3" ht="15.75" x14ac:dyDescent="0.25">
      <c r="A149" s="129"/>
      <c r="B149" s="90" t="s">
        <v>189</v>
      </c>
      <c r="C149" s="88">
        <f>C151+C152+C153+C163+C172+C175+C176+C174+C171</f>
        <v>62544.2</v>
      </c>
    </row>
    <row r="150" spans="1:3" x14ac:dyDescent="0.2">
      <c r="A150" s="91"/>
      <c r="B150" s="61" t="s">
        <v>5</v>
      </c>
      <c r="C150" s="56"/>
    </row>
    <row r="151" spans="1:3" x14ac:dyDescent="0.2">
      <c r="A151" s="91">
        <v>2111</v>
      </c>
      <c r="B151" s="91" t="s">
        <v>6</v>
      </c>
      <c r="C151" s="61">
        <v>11571</v>
      </c>
    </row>
    <row r="152" spans="1:3" x14ac:dyDescent="0.2">
      <c r="A152" s="91">
        <v>2120</v>
      </c>
      <c r="B152" s="91" t="s">
        <v>7</v>
      </c>
      <c r="C152" s="61">
        <v>2545.62</v>
      </c>
    </row>
    <row r="153" spans="1:3" x14ac:dyDescent="0.2">
      <c r="A153" s="91" t="s">
        <v>194</v>
      </c>
      <c r="B153" s="91" t="s">
        <v>8</v>
      </c>
      <c r="C153" s="88">
        <f>SUM(C154:C162)</f>
        <v>38687.58</v>
      </c>
    </row>
    <row r="154" spans="1:3" ht="0.75" customHeight="1" x14ac:dyDescent="0.2">
      <c r="A154" s="91"/>
      <c r="B154" s="58" t="s">
        <v>233</v>
      </c>
      <c r="C154" s="63"/>
    </row>
    <row r="155" spans="1:3" hidden="1" x14ac:dyDescent="0.2">
      <c r="A155" s="91"/>
      <c r="B155" s="58" t="s">
        <v>241</v>
      </c>
      <c r="C155" s="63"/>
    </row>
    <row r="156" spans="1:3" hidden="1" x14ac:dyDescent="0.2">
      <c r="A156" s="91"/>
      <c r="B156" s="58" t="s">
        <v>242</v>
      </c>
      <c r="C156" s="63"/>
    </row>
    <row r="157" spans="1:3" x14ac:dyDescent="0.2">
      <c r="A157" s="91"/>
      <c r="B157" s="58" t="s">
        <v>218</v>
      </c>
      <c r="C157" s="63">
        <v>14298</v>
      </c>
    </row>
    <row r="158" spans="1:3" ht="12" customHeight="1" x14ac:dyDescent="0.2">
      <c r="A158" s="91"/>
      <c r="B158" s="58" t="s">
        <v>12</v>
      </c>
      <c r="C158" s="63">
        <v>8249.58</v>
      </c>
    </row>
    <row r="159" spans="1:3" x14ac:dyDescent="0.2">
      <c r="A159" s="91"/>
      <c r="B159" s="102" t="s">
        <v>500</v>
      </c>
      <c r="C159" s="63">
        <v>4932</v>
      </c>
    </row>
    <row r="160" spans="1:3" x14ac:dyDescent="0.2">
      <c r="A160" s="91"/>
      <c r="B160" s="102" t="s">
        <v>10</v>
      </c>
      <c r="C160" s="63">
        <v>1170</v>
      </c>
    </row>
    <row r="161" spans="1:3" x14ac:dyDescent="0.2">
      <c r="A161" s="91"/>
      <c r="B161" s="58" t="s">
        <v>90</v>
      </c>
      <c r="C161" s="63">
        <v>3000</v>
      </c>
    </row>
    <row r="162" spans="1:3" x14ac:dyDescent="0.2">
      <c r="A162" s="91"/>
      <c r="B162" s="102" t="s">
        <v>327</v>
      </c>
      <c r="C162" s="63">
        <v>7038</v>
      </c>
    </row>
    <row r="163" spans="1:3" x14ac:dyDescent="0.2">
      <c r="A163" s="61" t="s">
        <v>209</v>
      </c>
      <c r="B163" s="91" t="s">
        <v>30</v>
      </c>
      <c r="C163" s="88">
        <f>SUM(C164:C170)</f>
        <v>2240</v>
      </c>
    </row>
    <row r="164" spans="1:3" x14ac:dyDescent="0.2">
      <c r="A164" s="91"/>
      <c r="B164" s="94" t="s">
        <v>243</v>
      </c>
      <c r="C164" s="63">
        <v>1250</v>
      </c>
    </row>
    <row r="165" spans="1:3" ht="12" customHeight="1" x14ac:dyDescent="0.2">
      <c r="A165" s="91"/>
      <c r="B165" s="94" t="s">
        <v>244</v>
      </c>
      <c r="C165" s="63">
        <v>990</v>
      </c>
    </row>
    <row r="166" spans="1:3" ht="0.75" hidden="1" customHeight="1" x14ac:dyDescent="0.2">
      <c r="A166" s="91"/>
      <c r="B166" s="94" t="s">
        <v>245</v>
      </c>
      <c r="C166" s="63"/>
    </row>
    <row r="167" spans="1:3" hidden="1" x14ac:dyDescent="0.2">
      <c r="A167" s="91"/>
      <c r="B167" s="94" t="s">
        <v>246</v>
      </c>
      <c r="C167" s="63"/>
    </row>
    <row r="168" spans="1:3" hidden="1" x14ac:dyDescent="0.2">
      <c r="A168" s="91"/>
      <c r="B168" s="56" t="s">
        <v>247</v>
      </c>
      <c r="C168" s="63"/>
    </row>
    <row r="169" spans="1:3" hidden="1" x14ac:dyDescent="0.2">
      <c r="A169" s="91"/>
      <c r="B169" s="62" t="s">
        <v>328</v>
      </c>
      <c r="C169" s="63"/>
    </row>
    <row r="170" spans="1:3" hidden="1" x14ac:dyDescent="0.2">
      <c r="A170" s="91"/>
      <c r="B170" s="62" t="s">
        <v>329</v>
      </c>
      <c r="C170" s="63"/>
    </row>
    <row r="171" spans="1:3" x14ac:dyDescent="0.2">
      <c r="A171" s="91">
        <v>2250</v>
      </c>
      <c r="B171" s="56" t="s">
        <v>248</v>
      </c>
      <c r="C171" s="63">
        <v>0</v>
      </c>
    </row>
    <row r="172" spans="1:3" ht="0.75" customHeight="1" x14ac:dyDescent="0.2">
      <c r="A172" s="91" t="s">
        <v>238</v>
      </c>
      <c r="B172" s="61" t="s">
        <v>239</v>
      </c>
      <c r="C172" s="63">
        <f>SUM(C173:C173)</f>
        <v>0</v>
      </c>
    </row>
    <row r="173" spans="1:3" hidden="1" x14ac:dyDescent="0.2">
      <c r="A173" s="130">
        <v>2273</v>
      </c>
      <c r="B173" s="56" t="s">
        <v>50</v>
      </c>
      <c r="C173" s="63"/>
    </row>
    <row r="174" spans="1:3" hidden="1" x14ac:dyDescent="0.2">
      <c r="A174" s="130">
        <v>2282</v>
      </c>
      <c r="B174" s="56"/>
      <c r="C174" s="63"/>
    </row>
    <row r="175" spans="1:3" hidden="1" x14ac:dyDescent="0.2">
      <c r="A175" s="91" t="s">
        <v>249</v>
      </c>
      <c r="B175" s="56" t="s">
        <v>53</v>
      </c>
      <c r="C175" s="63"/>
    </row>
    <row r="176" spans="1:3" x14ac:dyDescent="0.2">
      <c r="A176" s="91" t="s">
        <v>199</v>
      </c>
      <c r="B176" s="56" t="s">
        <v>250</v>
      </c>
      <c r="C176" s="63">
        <f>C178+C177</f>
        <v>7500</v>
      </c>
    </row>
    <row r="177" spans="1:3" x14ac:dyDescent="0.2">
      <c r="A177" s="91"/>
      <c r="B177" s="62" t="s">
        <v>152</v>
      </c>
      <c r="C177" s="63">
        <v>7500</v>
      </c>
    </row>
    <row r="178" spans="1:3" hidden="1" x14ac:dyDescent="0.2">
      <c r="A178" s="91"/>
      <c r="B178" s="121"/>
      <c r="C178" s="63"/>
    </row>
    <row r="179" spans="1:3" x14ac:dyDescent="0.2">
      <c r="A179" s="61"/>
      <c r="B179" s="62" t="s">
        <v>448</v>
      </c>
      <c r="C179" s="63">
        <f>C143+C144+C145-C149</f>
        <v>30656.42</v>
      </c>
    </row>
    <row r="180" spans="1:3" ht="32.25" thickBot="1" x14ac:dyDescent="0.3">
      <c r="A180" s="52" t="s">
        <v>251</v>
      </c>
      <c r="B180" s="90" t="s">
        <v>415</v>
      </c>
      <c r="C180" s="90">
        <v>29.58</v>
      </c>
    </row>
    <row r="181" spans="1:3" ht="16.5" thickBot="1" x14ac:dyDescent="0.3">
      <c r="A181" s="87"/>
      <c r="B181" s="53"/>
      <c r="C181" s="61"/>
    </row>
    <row r="182" spans="1:3" ht="15.75" x14ac:dyDescent="0.25">
      <c r="A182" s="99"/>
      <c r="B182" s="53" t="s">
        <v>442</v>
      </c>
      <c r="C182" s="88">
        <f>SUM(C183:C184)</f>
        <v>0</v>
      </c>
    </row>
    <row r="183" spans="1:3" ht="15.75" x14ac:dyDescent="0.25">
      <c r="A183" s="89" t="s">
        <v>185</v>
      </c>
      <c r="B183" s="90" t="s">
        <v>231</v>
      </c>
      <c r="C183" s="88"/>
    </row>
    <row r="184" spans="1:3" ht="15.75" x14ac:dyDescent="0.25">
      <c r="A184" s="89"/>
      <c r="B184" s="90" t="s">
        <v>232</v>
      </c>
      <c r="C184" s="88"/>
    </row>
    <row r="185" spans="1:3" ht="15.75" x14ac:dyDescent="0.25">
      <c r="A185" s="89"/>
      <c r="B185" s="90" t="s">
        <v>189</v>
      </c>
      <c r="C185" s="88">
        <f>C190</f>
        <v>0</v>
      </c>
    </row>
    <row r="186" spans="1:3" x14ac:dyDescent="0.2">
      <c r="A186" s="55"/>
      <c r="B186" s="61" t="s">
        <v>5</v>
      </c>
      <c r="C186" s="56"/>
    </row>
    <row r="187" spans="1:3" ht="10.5" customHeight="1" x14ac:dyDescent="0.2">
      <c r="A187" s="55" t="s">
        <v>194</v>
      </c>
      <c r="B187" s="91" t="s">
        <v>8</v>
      </c>
      <c r="C187" s="88"/>
    </row>
    <row r="188" spans="1:3" hidden="1" x14ac:dyDescent="0.2">
      <c r="A188" s="55"/>
      <c r="B188" s="91" t="s">
        <v>12</v>
      </c>
      <c r="C188" s="63"/>
    </row>
    <row r="189" spans="1:3" hidden="1" x14ac:dyDescent="0.2">
      <c r="A189" s="55"/>
      <c r="B189" s="91" t="s">
        <v>252</v>
      </c>
      <c r="C189" s="63"/>
    </row>
    <row r="190" spans="1:3" x14ac:dyDescent="0.2">
      <c r="A190" s="70">
        <v>2240</v>
      </c>
      <c r="B190" s="91" t="s">
        <v>30</v>
      </c>
      <c r="C190" s="88"/>
    </row>
    <row r="191" spans="1:3" ht="0.75" customHeight="1" x14ac:dyDescent="0.2">
      <c r="A191" s="70"/>
      <c r="B191" s="91" t="s">
        <v>330</v>
      </c>
      <c r="C191" s="88"/>
    </row>
    <row r="192" spans="1:3" ht="13.5" thickBot="1" x14ac:dyDescent="0.25">
      <c r="A192" s="61"/>
      <c r="B192" s="62" t="s">
        <v>448</v>
      </c>
      <c r="C192" s="63">
        <f>C180+C181+C182-C185</f>
        <v>29.58</v>
      </c>
    </row>
    <row r="193" spans="1:3" ht="15.75" x14ac:dyDescent="0.25">
      <c r="A193" s="87" t="s">
        <v>253</v>
      </c>
      <c r="B193" s="53" t="s">
        <v>409</v>
      </c>
      <c r="C193" s="61">
        <v>801.05</v>
      </c>
    </row>
    <row r="194" spans="1:3" ht="15.75" x14ac:dyDescent="0.25">
      <c r="A194" s="87"/>
      <c r="B194" s="53"/>
      <c r="C194" s="61"/>
    </row>
    <row r="195" spans="1:3" ht="15.75" x14ac:dyDescent="0.25">
      <c r="A195" s="89" t="s">
        <v>185</v>
      </c>
      <c r="B195" s="53" t="s">
        <v>442</v>
      </c>
      <c r="C195" s="88">
        <f>C196</f>
        <v>11444.66</v>
      </c>
    </row>
    <row r="196" spans="1:3" ht="15.75" x14ac:dyDescent="0.25">
      <c r="A196" s="89"/>
      <c r="B196" s="90" t="s">
        <v>203</v>
      </c>
      <c r="C196" s="88">
        <v>11444.66</v>
      </c>
    </row>
    <row r="197" spans="1:3" ht="15.75" x14ac:dyDescent="0.25">
      <c r="A197" s="89"/>
      <c r="B197" s="90" t="s">
        <v>189</v>
      </c>
      <c r="C197" s="88">
        <f>C200</f>
        <v>11444.66</v>
      </c>
    </row>
    <row r="198" spans="1:3" x14ac:dyDescent="0.2">
      <c r="A198" s="55"/>
      <c r="B198" s="61" t="s">
        <v>5</v>
      </c>
      <c r="C198" s="56"/>
    </row>
    <row r="199" spans="1:3" x14ac:dyDescent="0.2">
      <c r="A199" s="55" t="s">
        <v>199</v>
      </c>
      <c r="B199" s="56" t="s">
        <v>250</v>
      </c>
      <c r="C199" s="63">
        <f>C200</f>
        <v>11444.66</v>
      </c>
    </row>
    <row r="200" spans="1:3" x14ac:dyDescent="0.2">
      <c r="A200" s="55">
        <v>3110</v>
      </c>
      <c r="B200" s="121" t="s">
        <v>254</v>
      </c>
      <c r="C200" s="131">
        <v>11444.66</v>
      </c>
    </row>
    <row r="201" spans="1:3" x14ac:dyDescent="0.2">
      <c r="A201" s="61"/>
      <c r="B201" s="62" t="s">
        <v>448</v>
      </c>
      <c r="C201" s="63">
        <f>C193+C194+C195-C197</f>
        <v>801.04999999999927</v>
      </c>
    </row>
    <row r="202" spans="1:3" ht="31.5" x14ac:dyDescent="0.25">
      <c r="A202" s="87" t="s">
        <v>255</v>
      </c>
      <c r="B202" s="53" t="s">
        <v>415</v>
      </c>
      <c r="C202" s="61">
        <v>10209.299999999999</v>
      </c>
    </row>
    <row r="203" spans="1:3" ht="15.75" x14ac:dyDescent="0.25">
      <c r="A203" s="87"/>
      <c r="B203" s="53"/>
      <c r="C203" s="61"/>
    </row>
    <row r="204" spans="1:3" ht="15.75" x14ac:dyDescent="0.25">
      <c r="A204" s="89" t="s">
        <v>185</v>
      </c>
      <c r="B204" s="53" t="s">
        <v>442</v>
      </c>
      <c r="C204" s="88">
        <f>C205</f>
        <v>540</v>
      </c>
    </row>
    <row r="205" spans="1:3" ht="15.75" x14ac:dyDescent="0.25">
      <c r="A205" s="89"/>
      <c r="B205" s="90" t="s">
        <v>203</v>
      </c>
      <c r="C205" s="88">
        <v>540</v>
      </c>
    </row>
    <row r="206" spans="1:3" ht="15.75" x14ac:dyDescent="0.25">
      <c r="A206" s="89"/>
      <c r="B206" s="90" t="s">
        <v>189</v>
      </c>
      <c r="C206" s="88">
        <f>C208</f>
        <v>540</v>
      </c>
    </row>
    <row r="207" spans="1:3" ht="15.75" x14ac:dyDescent="0.25">
      <c r="A207" s="89"/>
      <c r="B207" s="61" t="s">
        <v>5</v>
      </c>
      <c r="C207" s="56"/>
    </row>
    <row r="208" spans="1:3" ht="15.75" x14ac:dyDescent="0.25">
      <c r="A208" s="89">
        <v>2210</v>
      </c>
      <c r="B208" s="61" t="s">
        <v>256</v>
      </c>
      <c r="C208" s="56">
        <f>C210+C209+C211</f>
        <v>540</v>
      </c>
    </row>
    <row r="209" spans="1:3" ht="15.75" x14ac:dyDescent="0.25">
      <c r="A209" s="89"/>
      <c r="B209" s="61" t="s">
        <v>440</v>
      </c>
      <c r="C209" s="56">
        <v>540</v>
      </c>
    </row>
    <row r="210" spans="1:3" ht="15.75" hidden="1" x14ac:dyDescent="0.25">
      <c r="A210" s="89"/>
      <c r="B210" s="61" t="s">
        <v>257</v>
      </c>
      <c r="C210" s="56"/>
    </row>
    <row r="211" spans="1:3" ht="15.75" hidden="1" x14ac:dyDescent="0.25">
      <c r="A211" s="89"/>
      <c r="B211" s="61" t="s">
        <v>335</v>
      </c>
      <c r="C211" s="56"/>
    </row>
    <row r="212" spans="1:3" ht="13.5" thickBot="1" x14ac:dyDescent="0.25">
      <c r="A212" s="55"/>
      <c r="B212" s="62" t="s">
        <v>448</v>
      </c>
      <c r="C212" s="63">
        <f>C202+C204-C208</f>
        <v>10209.299999999999</v>
      </c>
    </row>
    <row r="213" spans="1:3" ht="29.25" customHeight="1" thickBot="1" x14ac:dyDescent="0.3">
      <c r="A213" s="86" t="s">
        <v>258</v>
      </c>
      <c r="B213" s="53" t="s">
        <v>409</v>
      </c>
      <c r="C213" s="61">
        <v>3429.67</v>
      </c>
    </row>
    <row r="214" spans="1:3" ht="15.75" x14ac:dyDescent="0.25">
      <c r="A214" s="87"/>
      <c r="B214" s="53" t="s">
        <v>442</v>
      </c>
      <c r="C214" s="88">
        <f>+C215</f>
        <v>5025</v>
      </c>
    </row>
    <row r="215" spans="1:3" ht="15.75" x14ac:dyDescent="0.25">
      <c r="A215" s="89" t="s">
        <v>185</v>
      </c>
      <c r="B215" s="90" t="s">
        <v>203</v>
      </c>
      <c r="C215" s="61">
        <v>5025</v>
      </c>
    </row>
    <row r="216" spans="1:3" ht="15.75" x14ac:dyDescent="0.25">
      <c r="A216" s="89"/>
      <c r="B216" s="90" t="s">
        <v>189</v>
      </c>
      <c r="C216" s="88">
        <f>C218+C224+C228+C229+C230</f>
        <v>4510</v>
      </c>
    </row>
    <row r="217" spans="1:3" ht="15.75" x14ac:dyDescent="0.25">
      <c r="A217" s="89"/>
      <c r="B217" s="61" t="s">
        <v>5</v>
      </c>
      <c r="C217" s="56"/>
    </row>
    <row r="218" spans="1:3" x14ac:dyDescent="0.2">
      <c r="A218" s="55">
        <v>2210</v>
      </c>
      <c r="B218" s="91" t="s">
        <v>8</v>
      </c>
      <c r="C218" s="63">
        <f>SUM(C219:C223)</f>
        <v>4250</v>
      </c>
    </row>
    <row r="219" spans="1:3" x14ac:dyDescent="0.2">
      <c r="A219" s="55"/>
      <c r="B219" s="91" t="s">
        <v>145</v>
      </c>
      <c r="C219" s="63">
        <v>2686</v>
      </c>
    </row>
    <row r="220" spans="1:3" ht="0.75" customHeight="1" x14ac:dyDescent="0.2">
      <c r="A220" s="92"/>
      <c r="B220" s="91" t="s">
        <v>259</v>
      </c>
      <c r="C220" s="63"/>
    </row>
    <row r="221" spans="1:3" hidden="1" x14ac:dyDescent="0.2">
      <c r="A221" s="92"/>
      <c r="B221" s="91" t="s">
        <v>260</v>
      </c>
      <c r="C221" s="63"/>
    </row>
    <row r="222" spans="1:3" x14ac:dyDescent="0.2">
      <c r="A222" s="92"/>
      <c r="B222" s="91" t="s">
        <v>332</v>
      </c>
      <c r="C222" s="63">
        <v>1564</v>
      </c>
    </row>
    <row r="223" spans="1:3" ht="0.75" customHeight="1" x14ac:dyDescent="0.2">
      <c r="A223" s="92"/>
      <c r="B223" s="91" t="s">
        <v>331</v>
      </c>
      <c r="C223" s="63"/>
    </row>
    <row r="224" spans="1:3" ht="12" customHeight="1" x14ac:dyDescent="0.2">
      <c r="A224" s="92">
        <v>2240</v>
      </c>
      <c r="B224" s="91" t="s">
        <v>30</v>
      </c>
      <c r="C224" s="63">
        <f>SUM(C225:C227)</f>
        <v>260</v>
      </c>
    </row>
    <row r="225" spans="1:3" ht="11.25" customHeight="1" x14ac:dyDescent="0.2">
      <c r="A225" s="92"/>
      <c r="B225" s="58" t="s">
        <v>171</v>
      </c>
      <c r="C225" s="63">
        <v>260</v>
      </c>
    </row>
    <row r="226" spans="1:3" hidden="1" x14ac:dyDescent="0.2">
      <c r="A226" s="92"/>
      <c r="B226" s="58" t="s">
        <v>261</v>
      </c>
      <c r="C226" s="63"/>
    </row>
    <row r="227" spans="1:3" hidden="1" x14ac:dyDescent="0.2">
      <c r="A227" s="92"/>
      <c r="B227" s="93" t="s">
        <v>333</v>
      </c>
      <c r="C227" s="63"/>
    </row>
    <row r="228" spans="1:3" x14ac:dyDescent="0.2">
      <c r="A228" s="92">
        <v>2250</v>
      </c>
      <c r="B228" s="94" t="s">
        <v>157</v>
      </c>
      <c r="C228" s="63"/>
    </row>
    <row r="229" spans="1:3" x14ac:dyDescent="0.2">
      <c r="A229" s="92">
        <v>2275</v>
      </c>
      <c r="B229" s="94" t="s">
        <v>51</v>
      </c>
      <c r="C229" s="63"/>
    </row>
    <row r="230" spans="1:3" x14ac:dyDescent="0.2">
      <c r="A230" s="92">
        <v>3110</v>
      </c>
      <c r="B230" s="94" t="s">
        <v>262</v>
      </c>
      <c r="C230" s="63"/>
    </row>
    <row r="231" spans="1:3" x14ac:dyDescent="0.2">
      <c r="A231" s="92"/>
      <c r="B231" s="62" t="s">
        <v>448</v>
      </c>
      <c r="C231" s="63">
        <f>C213+C214-C216</f>
        <v>3944.67</v>
      </c>
    </row>
    <row r="232" spans="1:3" ht="14.45" customHeight="1" x14ac:dyDescent="0.2">
      <c r="A232" s="172" t="s">
        <v>263</v>
      </c>
      <c r="B232" s="53" t="s">
        <v>409</v>
      </c>
      <c r="C232" s="63">
        <v>1453.28</v>
      </c>
    </row>
    <row r="233" spans="1:3" x14ac:dyDescent="0.2">
      <c r="A233" s="172"/>
      <c r="B233" s="53" t="s">
        <v>499</v>
      </c>
      <c r="C233" s="61">
        <v>0</v>
      </c>
    </row>
    <row r="234" spans="1:3" ht="15.75" x14ac:dyDescent="0.25">
      <c r="A234" s="87"/>
      <c r="B234" s="90" t="s">
        <v>203</v>
      </c>
      <c r="C234" s="88">
        <v>0</v>
      </c>
    </row>
    <row r="235" spans="1:3" ht="15.75" x14ac:dyDescent="0.25">
      <c r="A235" s="89" t="s">
        <v>185</v>
      </c>
      <c r="B235" s="90" t="s">
        <v>189</v>
      </c>
      <c r="C235" s="88"/>
    </row>
    <row r="236" spans="1:3" ht="15.75" x14ac:dyDescent="0.25">
      <c r="A236" s="89"/>
      <c r="B236" s="61" t="s">
        <v>5</v>
      </c>
      <c r="C236" s="88"/>
    </row>
    <row r="237" spans="1:3" x14ac:dyDescent="0.2">
      <c r="A237" s="95" t="s">
        <v>209</v>
      </c>
      <c r="B237" s="91" t="s">
        <v>30</v>
      </c>
      <c r="C237" s="63"/>
    </row>
    <row r="238" spans="1:3" ht="0.75" customHeight="1" x14ac:dyDescent="0.2">
      <c r="A238" s="55"/>
      <c r="B238" s="94" t="s">
        <v>163</v>
      </c>
      <c r="C238" s="63"/>
    </row>
    <row r="239" spans="1:3" x14ac:dyDescent="0.2">
      <c r="A239" s="61"/>
      <c r="B239" s="62" t="s">
        <v>448</v>
      </c>
      <c r="C239" s="88">
        <f>C232+C233-C235</f>
        <v>1453.28</v>
      </c>
    </row>
    <row r="240" spans="1:3" x14ac:dyDescent="0.2">
      <c r="A240" s="173" t="s">
        <v>264</v>
      </c>
      <c r="B240" s="68" t="s">
        <v>409</v>
      </c>
      <c r="C240" s="88">
        <v>4770.55</v>
      </c>
    </row>
    <row r="241" spans="1:3" x14ac:dyDescent="0.2">
      <c r="A241" s="173"/>
      <c r="B241" s="90" t="s">
        <v>442</v>
      </c>
      <c r="C241" s="56">
        <v>28684</v>
      </c>
    </row>
    <row r="242" spans="1:3" ht="15.75" x14ac:dyDescent="0.25">
      <c r="A242" s="96" t="s">
        <v>185</v>
      </c>
      <c r="B242" s="90" t="s">
        <v>265</v>
      </c>
      <c r="C242" s="61">
        <v>28684</v>
      </c>
    </row>
    <row r="243" spans="1:3" ht="15.75" x14ac:dyDescent="0.25">
      <c r="A243" s="96"/>
      <c r="B243" s="90" t="s">
        <v>232</v>
      </c>
      <c r="C243" s="61"/>
    </row>
    <row r="244" spans="1:3" ht="15.75" x14ac:dyDescent="0.25">
      <c r="A244" s="96"/>
      <c r="B244" s="90" t="s">
        <v>189</v>
      </c>
      <c r="C244" s="61">
        <f>C247+C252+C253</f>
        <v>26173.58</v>
      </c>
    </row>
    <row r="245" spans="1:3" ht="15.75" x14ac:dyDescent="0.25">
      <c r="A245" s="96"/>
      <c r="B245" s="61" t="s">
        <v>5</v>
      </c>
      <c r="C245" s="61"/>
    </row>
    <row r="246" spans="1:3" ht="15.75" x14ac:dyDescent="0.25">
      <c r="A246" s="89"/>
      <c r="B246" s="91" t="s">
        <v>6</v>
      </c>
      <c r="C246" s="56"/>
    </row>
    <row r="247" spans="1:3" x14ac:dyDescent="0.2">
      <c r="A247" s="55">
        <v>2210</v>
      </c>
      <c r="B247" s="91" t="s">
        <v>8</v>
      </c>
      <c r="C247" s="56">
        <f>SUM(C248:C251)</f>
        <v>7591.58</v>
      </c>
    </row>
    <row r="248" spans="1:3" x14ac:dyDescent="0.2">
      <c r="A248" s="55"/>
      <c r="B248" s="91" t="s">
        <v>266</v>
      </c>
      <c r="C248" s="56">
        <v>470</v>
      </c>
    </row>
    <row r="249" spans="1:3" x14ac:dyDescent="0.2">
      <c r="A249" s="55"/>
      <c r="B249" s="91" t="s">
        <v>501</v>
      </c>
      <c r="C249" s="56">
        <v>5952.08</v>
      </c>
    </row>
    <row r="250" spans="1:3" x14ac:dyDescent="0.2">
      <c r="A250" s="55"/>
      <c r="B250" s="91" t="s">
        <v>416</v>
      </c>
      <c r="C250" s="56">
        <v>409.5</v>
      </c>
    </row>
    <row r="251" spans="1:3" x14ac:dyDescent="0.2">
      <c r="A251" s="55"/>
      <c r="B251" s="91" t="s">
        <v>417</v>
      </c>
      <c r="C251" s="56">
        <v>760</v>
      </c>
    </row>
    <row r="252" spans="1:3" x14ac:dyDescent="0.2">
      <c r="A252" s="55">
        <v>2272</v>
      </c>
      <c r="B252" s="91" t="s">
        <v>49</v>
      </c>
      <c r="C252" s="56">
        <v>10396</v>
      </c>
    </row>
    <row r="253" spans="1:3" x14ac:dyDescent="0.2">
      <c r="A253" s="55">
        <v>2275</v>
      </c>
      <c r="B253" s="91" t="s">
        <v>51</v>
      </c>
      <c r="C253" s="56">
        <v>8186</v>
      </c>
    </row>
    <row r="254" spans="1:3" x14ac:dyDescent="0.2">
      <c r="A254" s="55"/>
      <c r="B254" s="62" t="s">
        <v>448</v>
      </c>
      <c r="C254" s="63">
        <f>C240+C241-C244</f>
        <v>7280.9700000000012</v>
      </c>
    </row>
    <row r="255" spans="1:3" x14ac:dyDescent="0.2">
      <c r="A255" s="178" t="s">
        <v>267</v>
      </c>
      <c r="B255" s="53" t="s">
        <v>409</v>
      </c>
      <c r="C255" s="63">
        <v>3228.36</v>
      </c>
    </row>
    <row r="256" spans="1:3" x14ac:dyDescent="0.2">
      <c r="A256" s="178"/>
      <c r="B256" s="90" t="s">
        <v>442</v>
      </c>
      <c r="C256" s="56">
        <f>SUM(C257)</f>
        <v>43550</v>
      </c>
    </row>
    <row r="257" spans="1:3" ht="15.75" x14ac:dyDescent="0.25">
      <c r="A257" s="96"/>
      <c r="B257" s="90" t="s">
        <v>203</v>
      </c>
      <c r="C257" s="61">
        <v>43550</v>
      </c>
    </row>
    <row r="258" spans="1:3" ht="15.75" x14ac:dyDescent="0.25">
      <c r="A258" s="96"/>
      <c r="B258" s="90" t="s">
        <v>189</v>
      </c>
      <c r="C258" s="61">
        <f>C260+C269+C275+C276</f>
        <v>40272.089999999997</v>
      </c>
    </row>
    <row r="259" spans="1:3" ht="15.75" x14ac:dyDescent="0.25">
      <c r="A259" s="96"/>
      <c r="B259" s="61" t="s">
        <v>5</v>
      </c>
      <c r="C259" s="61"/>
    </row>
    <row r="260" spans="1:3" ht="15.75" x14ac:dyDescent="0.25">
      <c r="A260" s="89">
        <v>2210</v>
      </c>
      <c r="B260" s="91" t="s">
        <v>268</v>
      </c>
      <c r="C260" s="56">
        <f>SUM(C261:C268)</f>
        <v>15219.21</v>
      </c>
    </row>
    <row r="261" spans="1:3" x14ac:dyDescent="0.2">
      <c r="A261" s="55"/>
      <c r="B261" s="61" t="s">
        <v>503</v>
      </c>
      <c r="C261" s="56">
        <v>1980</v>
      </c>
    </row>
    <row r="262" spans="1:3" x14ac:dyDescent="0.2">
      <c r="A262" s="55"/>
      <c r="B262" s="61" t="s">
        <v>504</v>
      </c>
      <c r="C262" s="56">
        <v>2950</v>
      </c>
    </row>
    <row r="263" spans="1:3" x14ac:dyDescent="0.2">
      <c r="A263" s="55"/>
      <c r="B263" s="61" t="s">
        <v>506</v>
      </c>
      <c r="C263" s="56">
        <v>863</v>
      </c>
    </row>
    <row r="264" spans="1:3" x14ac:dyDescent="0.2">
      <c r="A264" s="66"/>
      <c r="B264" s="61" t="s">
        <v>505</v>
      </c>
      <c r="C264" s="61">
        <v>483</v>
      </c>
    </row>
    <row r="265" spans="1:3" x14ac:dyDescent="0.2">
      <c r="A265" s="55"/>
      <c r="B265" s="61" t="s">
        <v>507</v>
      </c>
      <c r="C265" s="61">
        <v>4129.5</v>
      </c>
    </row>
    <row r="266" spans="1:3" x14ac:dyDescent="0.2">
      <c r="A266" s="55"/>
      <c r="B266" s="61" t="s">
        <v>508</v>
      </c>
      <c r="C266" s="61">
        <v>313.70999999999998</v>
      </c>
    </row>
    <row r="267" spans="1:3" x14ac:dyDescent="0.2">
      <c r="A267" s="55"/>
      <c r="B267" s="61" t="s">
        <v>509</v>
      </c>
      <c r="C267" s="61">
        <v>1750</v>
      </c>
    </row>
    <row r="268" spans="1:3" x14ac:dyDescent="0.2">
      <c r="A268" s="55"/>
      <c r="B268" s="61" t="s">
        <v>134</v>
      </c>
      <c r="C268" s="61">
        <v>2750</v>
      </c>
    </row>
    <row r="269" spans="1:3" ht="15.75" x14ac:dyDescent="0.25">
      <c r="A269" s="97">
        <v>2240</v>
      </c>
      <c r="B269" s="61" t="s">
        <v>322</v>
      </c>
      <c r="C269" s="61">
        <f>C274+C270+C271+C272+C273</f>
        <v>11303.16</v>
      </c>
    </row>
    <row r="270" spans="1:3" ht="15.75" x14ac:dyDescent="0.25">
      <c r="A270" s="97"/>
      <c r="B270" s="98" t="s">
        <v>418</v>
      </c>
      <c r="C270" s="61">
        <v>2400</v>
      </c>
    </row>
    <row r="271" spans="1:3" ht="15.75" x14ac:dyDescent="0.25">
      <c r="A271" s="97"/>
      <c r="B271" s="98" t="s">
        <v>419</v>
      </c>
      <c r="C271" s="61">
        <v>900</v>
      </c>
    </row>
    <row r="272" spans="1:3" ht="15.75" x14ac:dyDescent="0.25">
      <c r="A272" s="97"/>
      <c r="B272" s="98" t="s">
        <v>510</v>
      </c>
      <c r="C272" s="61">
        <v>498</v>
      </c>
    </row>
    <row r="273" spans="1:3" ht="15.75" x14ac:dyDescent="0.25">
      <c r="A273" s="97"/>
      <c r="B273" s="98" t="s">
        <v>511</v>
      </c>
      <c r="C273" s="61">
        <v>914.16</v>
      </c>
    </row>
    <row r="274" spans="1:3" x14ac:dyDescent="0.2">
      <c r="A274" s="55"/>
      <c r="B274" s="98" t="s">
        <v>420</v>
      </c>
      <c r="C274" s="61">
        <v>6591</v>
      </c>
    </row>
    <row r="275" spans="1:3" ht="15.75" x14ac:dyDescent="0.25">
      <c r="A275" s="97">
        <v>2272</v>
      </c>
      <c r="B275" s="98" t="s">
        <v>49</v>
      </c>
      <c r="C275" s="61">
        <v>1935.72</v>
      </c>
    </row>
    <row r="276" spans="1:3" ht="15.75" x14ac:dyDescent="0.25">
      <c r="A276" s="97">
        <v>2275</v>
      </c>
      <c r="B276" s="98" t="s">
        <v>51</v>
      </c>
      <c r="C276" s="61">
        <v>11814</v>
      </c>
    </row>
    <row r="277" spans="1:3" x14ac:dyDescent="0.2">
      <c r="A277" s="55"/>
      <c r="B277" s="62" t="s">
        <v>448</v>
      </c>
      <c r="C277" s="63">
        <f>C256+C255-C260-C269-C275-C276</f>
        <v>6506.27</v>
      </c>
    </row>
    <row r="278" spans="1:3" ht="14.45" customHeight="1" thickBot="1" x14ac:dyDescent="0.25">
      <c r="A278" s="179" t="s">
        <v>269</v>
      </c>
      <c r="B278" s="90" t="s">
        <v>409</v>
      </c>
      <c r="C278" s="61">
        <v>2594.5500000000002</v>
      </c>
    </row>
    <row r="279" spans="1:3" ht="13.5" thickBot="1" x14ac:dyDescent="0.25">
      <c r="A279" s="180"/>
      <c r="B279" s="53" t="s">
        <v>442</v>
      </c>
      <c r="C279" s="88">
        <f>C280+C281</f>
        <v>12300</v>
      </c>
    </row>
    <row r="280" spans="1:3" ht="15.75" x14ac:dyDescent="0.25">
      <c r="A280" s="99"/>
      <c r="B280" s="90" t="s">
        <v>231</v>
      </c>
      <c r="C280" s="88">
        <v>0</v>
      </c>
    </row>
    <row r="281" spans="1:3" ht="15.75" x14ac:dyDescent="0.25">
      <c r="A281" s="89" t="s">
        <v>185</v>
      </c>
      <c r="B281" s="90" t="s">
        <v>270</v>
      </c>
      <c r="C281" s="88">
        <v>12300</v>
      </c>
    </row>
    <row r="282" spans="1:3" ht="15.75" x14ac:dyDescent="0.25">
      <c r="A282" s="89"/>
      <c r="B282" s="90" t="s">
        <v>189</v>
      </c>
      <c r="C282" s="88">
        <f>C286+C296+C290+C285+C284+C297</f>
        <v>8594</v>
      </c>
    </row>
    <row r="283" spans="1:3" ht="15" customHeight="1" x14ac:dyDescent="0.25">
      <c r="A283" s="89"/>
      <c r="B283" s="61" t="s">
        <v>5</v>
      </c>
      <c r="C283" s="56"/>
    </row>
    <row r="284" spans="1:3" ht="15.75" hidden="1" x14ac:dyDescent="0.25">
      <c r="A284" s="100" t="s">
        <v>190</v>
      </c>
      <c r="B284" s="91" t="s">
        <v>6</v>
      </c>
      <c r="C284" s="56"/>
    </row>
    <row r="285" spans="1:3" ht="15.75" hidden="1" x14ac:dyDescent="0.25">
      <c r="A285" s="100" t="s">
        <v>192</v>
      </c>
      <c r="B285" s="91" t="s">
        <v>193</v>
      </c>
      <c r="C285" s="56"/>
    </row>
    <row r="286" spans="1:3" ht="15.75" x14ac:dyDescent="0.25">
      <c r="A286" s="101" t="s">
        <v>194</v>
      </c>
      <c r="B286" s="91" t="s">
        <v>8</v>
      </c>
      <c r="C286" s="63">
        <f>SUM(C287:C289)</f>
        <v>2594</v>
      </c>
    </row>
    <row r="287" spans="1:3" ht="15.75" x14ac:dyDescent="0.25">
      <c r="A287" s="101"/>
      <c r="B287" s="58" t="s">
        <v>437</v>
      </c>
      <c r="C287" s="63">
        <v>2594</v>
      </c>
    </row>
    <row r="288" spans="1:3" ht="15.75" hidden="1" x14ac:dyDescent="0.25">
      <c r="A288" s="101"/>
      <c r="B288" s="58" t="s">
        <v>271</v>
      </c>
      <c r="C288" s="63"/>
    </row>
    <row r="289" spans="1:3" ht="15.75" hidden="1" x14ac:dyDescent="0.25">
      <c r="A289" s="101"/>
      <c r="B289" s="102" t="s">
        <v>334</v>
      </c>
      <c r="C289" s="63"/>
    </row>
    <row r="290" spans="1:3" ht="15.75" x14ac:dyDescent="0.25">
      <c r="A290" s="101" t="s">
        <v>209</v>
      </c>
      <c r="B290" s="58" t="s">
        <v>30</v>
      </c>
      <c r="C290" s="63">
        <f>C291+C292+C293+C294+C295</f>
        <v>6000</v>
      </c>
    </row>
    <row r="291" spans="1:3" ht="15.75" x14ac:dyDescent="0.25">
      <c r="A291" s="101"/>
      <c r="B291" s="102" t="s">
        <v>438</v>
      </c>
      <c r="C291" s="63">
        <v>6000</v>
      </c>
    </row>
    <row r="292" spans="1:3" ht="0.75" customHeight="1" x14ac:dyDescent="0.25">
      <c r="A292" s="101"/>
      <c r="B292" s="102" t="s">
        <v>336</v>
      </c>
      <c r="C292" s="63"/>
    </row>
    <row r="293" spans="1:3" ht="15.75" hidden="1" x14ac:dyDescent="0.25">
      <c r="A293" s="101"/>
      <c r="B293" s="102" t="s">
        <v>337</v>
      </c>
      <c r="C293" s="63"/>
    </row>
    <row r="294" spans="1:3" ht="15.75" hidden="1" x14ac:dyDescent="0.25">
      <c r="A294" s="101"/>
      <c r="B294" s="102" t="s">
        <v>339</v>
      </c>
      <c r="C294" s="63"/>
    </row>
    <row r="295" spans="1:3" ht="15.75" hidden="1" x14ac:dyDescent="0.25">
      <c r="A295" s="101"/>
      <c r="B295" s="102" t="s">
        <v>338</v>
      </c>
      <c r="C295" s="63"/>
    </row>
    <row r="296" spans="1:3" ht="15.75" x14ac:dyDescent="0.25">
      <c r="A296" s="101" t="s">
        <v>342</v>
      </c>
      <c r="B296" s="61" t="s">
        <v>123</v>
      </c>
      <c r="C296" s="63"/>
    </row>
    <row r="297" spans="1:3" ht="15.75" x14ac:dyDescent="0.25">
      <c r="A297" s="103" t="s">
        <v>199</v>
      </c>
      <c r="B297" s="61" t="s">
        <v>341</v>
      </c>
      <c r="C297" s="63"/>
    </row>
    <row r="298" spans="1:3" x14ac:dyDescent="0.2">
      <c r="A298" s="70"/>
      <c r="B298" s="61" t="s">
        <v>340</v>
      </c>
      <c r="C298" s="63">
        <v>800</v>
      </c>
    </row>
    <row r="299" spans="1:3" x14ac:dyDescent="0.2">
      <c r="A299" s="61"/>
      <c r="B299" s="62" t="s">
        <v>448</v>
      </c>
      <c r="C299" s="63">
        <f>C278+C279-C282</f>
        <v>6300.5499999999993</v>
      </c>
    </row>
    <row r="300" spans="1:3" ht="17.25" customHeight="1" thickBot="1" x14ac:dyDescent="0.25">
      <c r="A300" s="176" t="s">
        <v>343</v>
      </c>
      <c r="B300" s="69" t="s">
        <v>409</v>
      </c>
      <c r="C300" s="63">
        <v>4.8099999999999996</v>
      </c>
    </row>
    <row r="301" spans="1:3" ht="26.25" customHeight="1" x14ac:dyDescent="0.2">
      <c r="A301" s="177"/>
      <c r="B301" s="53" t="s">
        <v>442</v>
      </c>
      <c r="C301" s="63">
        <v>0</v>
      </c>
    </row>
    <row r="302" spans="1:3" x14ac:dyDescent="0.2">
      <c r="A302" s="24" t="s">
        <v>185</v>
      </c>
      <c r="B302" s="21" t="s">
        <v>270</v>
      </c>
      <c r="C302" s="29">
        <v>0</v>
      </c>
    </row>
    <row r="303" spans="1:3" x14ac:dyDescent="0.2">
      <c r="A303" s="24"/>
      <c r="B303" s="21" t="s">
        <v>189</v>
      </c>
      <c r="C303" s="29">
        <v>0</v>
      </c>
    </row>
    <row r="304" spans="1:3" x14ac:dyDescent="0.2">
      <c r="A304" s="24"/>
      <c r="B304" s="24" t="s">
        <v>5</v>
      </c>
      <c r="C304" s="29"/>
    </row>
    <row r="305" spans="1:3" ht="15.75" x14ac:dyDescent="0.25">
      <c r="A305" s="35" t="s">
        <v>344</v>
      </c>
      <c r="B305" s="21" t="s">
        <v>345</v>
      </c>
      <c r="C305" s="29">
        <v>0</v>
      </c>
    </row>
    <row r="306" spans="1:3" ht="15.75" x14ac:dyDescent="0.25">
      <c r="A306" s="35"/>
      <c r="B306" s="32" t="s">
        <v>448</v>
      </c>
      <c r="C306" s="29">
        <v>4.8099999999999996</v>
      </c>
    </row>
    <row r="307" spans="1:3" ht="15.75" x14ac:dyDescent="0.25">
      <c r="A307" s="174" t="s">
        <v>421</v>
      </c>
      <c r="B307" s="175"/>
      <c r="C307" s="85">
        <f>C13+C86+C124+C149+C185+C244+C68</f>
        <v>336440.10000000003</v>
      </c>
    </row>
    <row r="308" spans="1:3" ht="15.75" x14ac:dyDescent="0.25">
      <c r="A308" s="174" t="s">
        <v>439</v>
      </c>
      <c r="B308" s="175"/>
      <c r="C308" s="85">
        <f>C33+C76+C98+C113+C197+C206+C216+C235+C258+C282+C304</f>
        <v>549784.27</v>
      </c>
    </row>
    <row r="309" spans="1:3" ht="15.75" x14ac:dyDescent="0.25">
      <c r="A309" s="174" t="s">
        <v>422</v>
      </c>
      <c r="B309" s="175"/>
      <c r="C309" s="75">
        <f>C307+C308</f>
        <v>886224.37000000011</v>
      </c>
    </row>
    <row r="310" spans="1:3" ht="15.75" x14ac:dyDescent="0.25">
      <c r="A310" s="181"/>
      <c r="B310" s="181"/>
    </row>
    <row r="312" spans="1:3" ht="15.75" x14ac:dyDescent="0.25">
      <c r="A312" s="167" t="s">
        <v>512</v>
      </c>
      <c r="B312" s="167"/>
      <c r="C312" s="7"/>
    </row>
    <row r="313" spans="1:3" ht="15.75" x14ac:dyDescent="0.25">
      <c r="A313" s="167" t="s">
        <v>513</v>
      </c>
      <c r="B313" s="167"/>
      <c r="C313" s="7"/>
    </row>
    <row r="314" spans="1:3" ht="15.75" x14ac:dyDescent="0.25">
      <c r="A314" s="167" t="s">
        <v>514</v>
      </c>
      <c r="B314" s="167"/>
      <c r="C314" s="7"/>
    </row>
    <row r="315" spans="1:3" ht="15.75" x14ac:dyDescent="0.25">
      <c r="A315" s="167"/>
      <c r="B315" s="167"/>
      <c r="C315" s="7"/>
    </row>
  </sheetData>
  <mergeCells count="11">
    <mergeCell ref="A310:B310"/>
    <mergeCell ref="B2:C2"/>
    <mergeCell ref="B3:C3"/>
    <mergeCell ref="A232:A233"/>
    <mergeCell ref="A240:A241"/>
    <mergeCell ref="A307:B307"/>
    <mergeCell ref="A309:B309"/>
    <mergeCell ref="A308:B308"/>
    <mergeCell ref="A300:A301"/>
    <mergeCell ref="A255:A256"/>
    <mergeCell ref="A278:A279"/>
  </mergeCells>
  <phoneticPr fontId="11" type="noConversion"/>
  <pageMargins left="0.7" right="0.7" top="0.75" bottom="0.75" header="0.51180555555555496" footer="0.51180555555555496"/>
  <pageSetup paperSize="9" scale="88" firstPageNumber="0" fitToHeight="0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загальний фонд і 07 спец</vt:lpstr>
      <vt:lpstr>спеціальний(02,03)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Reestr</dc:creator>
  <cp:lastModifiedBy>GS</cp:lastModifiedBy>
  <cp:revision>3</cp:revision>
  <cp:lastPrinted>2020-01-02T13:20:09Z</cp:lastPrinted>
  <dcterms:created xsi:type="dcterms:W3CDTF">2017-03-14T16:38:03Z</dcterms:created>
  <dcterms:modified xsi:type="dcterms:W3CDTF">2020-08-12T11:11:58Z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