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BOTA\0. Міська рада\2020-11-19\"/>
    </mc:Choice>
  </mc:AlternateContent>
  <xr:revisionPtr revIDLastSave="0" documentId="13_ncr:1_{6DF2EBD5-BDB0-4C96-A1E7-89330A9403B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загальний фонд і 07 спец" sheetId="1" r:id="rId1"/>
    <sheet name="спеціальний(02,03)" sheetId="2" r:id="rId2"/>
  </sheets>
  <calcPr calcId="191029"/>
</workbook>
</file>

<file path=xl/calcChain.xml><?xml version="1.0" encoding="utf-8"?>
<calcChain xmlns="http://schemas.openxmlformats.org/spreadsheetml/2006/main">
  <c r="C319" i="2" l="1"/>
  <c r="C317" i="2" s="1"/>
  <c r="C321" i="2" s="1"/>
  <c r="C244" i="2"/>
  <c r="C255" i="2"/>
  <c r="C55" i="2"/>
  <c r="C306" i="1"/>
  <c r="C304" i="1" s="1"/>
  <c r="C500" i="1"/>
  <c r="C499" i="1" s="1"/>
  <c r="C490" i="1" s="1"/>
  <c r="C260" i="1"/>
  <c r="C252" i="1" s="1"/>
  <c r="C248" i="1" s="1"/>
  <c r="C366" i="1"/>
  <c r="C362" i="1" s="1"/>
  <c r="C372" i="1"/>
  <c r="C406" i="1"/>
  <c r="C390" i="1"/>
  <c r="C443" i="1"/>
  <c r="C430" i="1"/>
  <c r="C224" i="1"/>
  <c r="C209" i="1"/>
  <c r="C206" i="1"/>
  <c r="C204" i="1"/>
  <c r="C203" i="1"/>
  <c r="C202" i="1" s="1"/>
  <c r="C165" i="1"/>
  <c r="C276" i="2"/>
  <c r="C112" i="2"/>
  <c r="C119" i="2" s="1"/>
  <c r="C31" i="2"/>
  <c r="C250" i="2"/>
  <c r="C247" i="2" s="1"/>
  <c r="C260" i="2" s="1"/>
  <c r="C66" i="2"/>
  <c r="C73" i="2"/>
  <c r="C470" i="1"/>
  <c r="C493" i="1"/>
  <c r="C492" i="1"/>
  <c r="C334" i="1"/>
  <c r="C324" i="1" s="1"/>
  <c r="C353" i="1"/>
  <c r="C301" i="1"/>
  <c r="C298" i="1" s="1"/>
  <c r="C146" i="2"/>
  <c r="C9" i="2"/>
  <c r="C460" i="1"/>
  <c r="C450" i="1"/>
  <c r="C448" i="1"/>
  <c r="C447" i="1"/>
  <c r="C437" i="1"/>
  <c r="C428" i="1"/>
  <c r="C328" i="1"/>
  <c r="C312" i="1"/>
  <c r="C287" i="1"/>
  <c r="C262" i="1"/>
  <c r="C55" i="1"/>
  <c r="C266" i="2"/>
  <c r="C264" i="2" s="1"/>
  <c r="C185" i="2"/>
  <c r="C188" i="2"/>
  <c r="C195" i="2"/>
  <c r="C35" i="2"/>
  <c r="C33" i="2"/>
  <c r="C17" i="2"/>
  <c r="C27" i="2"/>
  <c r="C13" i="2"/>
  <c r="C23" i="2"/>
  <c r="C89" i="2"/>
  <c r="C87" i="2"/>
  <c r="C95" i="2"/>
  <c r="C101" i="2"/>
  <c r="C99" i="2"/>
  <c r="C106" i="2"/>
  <c r="C116" i="2"/>
  <c r="C114" i="2" s="1"/>
  <c r="C127" i="2"/>
  <c r="C136" i="2"/>
  <c r="C125" i="2" s="1"/>
  <c r="C140" i="2"/>
  <c r="C154" i="2"/>
  <c r="C166" i="2"/>
  <c r="C150" i="2" s="1"/>
  <c r="C182" i="2" s="1"/>
  <c r="C175" i="2"/>
  <c r="C179" i="2"/>
  <c r="C200" i="2"/>
  <c r="C211" i="2"/>
  <c r="C215" i="2" s="1"/>
  <c r="C209" i="2"/>
  <c r="C221" i="2"/>
  <c r="C219" i="2" s="1"/>
  <c r="C227" i="2"/>
  <c r="C293" i="2"/>
  <c r="C297" i="2"/>
  <c r="C289" i="2"/>
  <c r="C286" i="2"/>
  <c r="C306" i="2" s="1"/>
  <c r="C262" i="2"/>
  <c r="C284" i="2" s="1"/>
  <c r="C207" i="2"/>
  <c r="C164" i="1"/>
  <c r="C160" i="1" s="1"/>
  <c r="C242" i="2"/>
  <c r="C217" i="2"/>
  <c r="C198" i="2"/>
  <c r="C204" i="2"/>
  <c r="C202" i="2"/>
  <c r="C121" i="2"/>
  <c r="C283" i="1"/>
  <c r="C279" i="1"/>
  <c r="C244" i="1"/>
  <c r="C145" i="1"/>
  <c r="C132" i="1"/>
  <c r="C127" i="1" s="1"/>
  <c r="C115" i="1"/>
  <c r="C103" i="1"/>
  <c r="C101" i="1"/>
  <c r="C14" i="1"/>
  <c r="C10" i="1" s="1"/>
  <c r="C503" i="1" s="1"/>
  <c r="C456" i="1"/>
  <c r="C386" i="1"/>
  <c r="C29" i="2"/>
  <c r="C446" i="1"/>
  <c r="C504" i="1" l="1"/>
  <c r="C234" i="2"/>
  <c r="C143" i="2"/>
  <c r="C323" i="2"/>
  <c r="C322" i="2"/>
  <c r="C324" i="2" s="1"/>
  <c r="C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A32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23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<sst xmlns="http://schemas.openxmlformats.org/spreadsheetml/2006/main" count="917" uniqueCount="561">
  <si>
    <t xml:space="preserve">                                                                                                                            до Інформації про виконання </t>
  </si>
  <si>
    <t>Загальний фонд та спеціальний (07) фонд</t>
  </si>
  <si>
    <t>ТКВКБМС</t>
  </si>
  <si>
    <t>Назва робіт (послуг)</t>
  </si>
  <si>
    <t>Сума</t>
  </si>
  <si>
    <t>Школи  0611020 (01)</t>
  </si>
  <si>
    <t xml:space="preserve"> В тому числі:</t>
  </si>
  <si>
    <t>Заробітна плата</t>
  </si>
  <si>
    <t>Нарахування на оплату праці</t>
  </si>
  <si>
    <t>Предмети, матеріали, обладнання та інвентар</t>
  </si>
  <si>
    <t>Господарські товари</t>
  </si>
  <si>
    <t>за запчастини</t>
  </si>
  <si>
    <t>за буд.матеріали</t>
  </si>
  <si>
    <t>за канц.товари</t>
  </si>
  <si>
    <t>за дошку та крейду для дошки</t>
  </si>
  <si>
    <t>за класні журнали</t>
  </si>
  <si>
    <t>за бланки</t>
  </si>
  <si>
    <t>за документи про освіту</t>
  </si>
  <si>
    <t>за плитка полова, клеюча суміш</t>
  </si>
  <si>
    <t>за періодичні видання</t>
  </si>
  <si>
    <t>за меблі</t>
  </si>
  <si>
    <t>за комп.техніку, токіни</t>
  </si>
  <si>
    <t>за лампи</t>
  </si>
  <si>
    <t>за модем</t>
  </si>
  <si>
    <t>обивочна тканина та портьєри</t>
  </si>
  <si>
    <t>стенд</t>
  </si>
  <si>
    <t>Медикаменти</t>
  </si>
  <si>
    <t>Оплата послуг (крім комунальних )</t>
  </si>
  <si>
    <t>за користування мережею інтернет</t>
  </si>
  <si>
    <t>за телекомунікаційні послуги</t>
  </si>
  <si>
    <t>за тех.обслуг.вогнегасниікв</t>
  </si>
  <si>
    <t>за програмне забезпечення "М.Е.Док"</t>
  </si>
  <si>
    <t>за харчування</t>
  </si>
  <si>
    <t>за пот.рем.котельного обладнання</t>
  </si>
  <si>
    <t>за пот.рем.тепломережі</t>
  </si>
  <si>
    <t>за доставку період.видань</t>
  </si>
  <si>
    <t>за пот.рем. Системи освітлення</t>
  </si>
  <si>
    <t>Підвіз вчителів</t>
  </si>
  <si>
    <t>Відрядні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</si>
  <si>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</si>
  <si>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</si>
  <si>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</si>
  <si>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</t>
  </si>
  <si>
    <t>Окремі заходи по реалізації державних програм</t>
  </si>
  <si>
    <t>Інші видатки</t>
  </si>
  <si>
    <t>Школи   0611020 (07)</t>
  </si>
  <si>
    <t>придбання обладнання і предметів довгострокового користування</t>
  </si>
  <si>
    <t>Бензопила</t>
  </si>
  <si>
    <t>Жосткий диск</t>
  </si>
  <si>
    <t>насос</t>
  </si>
  <si>
    <r>
      <rPr>
        <sz val="10"/>
        <color rgb="FF000000"/>
        <rFont val="Calibri"/>
        <family val="2"/>
        <charset val="204"/>
      </rPr>
      <t>Реконструкція та реставрація інших об</t>
    </r>
    <r>
      <rPr>
        <sz val="10"/>
        <color indexed="55"/>
        <rFont val="Arial Cyr"/>
        <charset val="204"/>
      </rPr>
      <t>'</t>
    </r>
    <r>
      <rPr>
        <sz val="10"/>
        <color rgb="FF000000"/>
        <rFont val="Calibri"/>
        <family val="2"/>
        <charset val="204"/>
      </rPr>
      <t>єктів</t>
    </r>
  </si>
  <si>
    <t>кап.ремонт покрівлі БондарівськаЗЗСО</t>
  </si>
  <si>
    <t>кап.ремонт покрівлі гімназії</t>
  </si>
  <si>
    <t>проектно-коштор.документація</t>
  </si>
  <si>
    <t>автор. Та технічний нагляд</t>
  </si>
  <si>
    <t>заміна вікон</t>
  </si>
  <si>
    <t>Позашкільна 0611090  (01)</t>
  </si>
  <si>
    <t>В тому числі:</t>
  </si>
  <si>
    <t>буд. та господ.товари</t>
  </si>
  <si>
    <t>за журнали</t>
  </si>
  <si>
    <t>за лічильник для Малої Академії</t>
  </si>
  <si>
    <t>за вогнегасники</t>
  </si>
  <si>
    <t>Чорнила для принтера</t>
  </si>
  <si>
    <t>Фоторамки для оформлення тканин</t>
  </si>
  <si>
    <t>Харчування учасників змагань</t>
  </si>
  <si>
    <t>обстеження димарів</t>
  </si>
  <si>
    <t>повірка вимірювальної техніки</t>
  </si>
  <si>
    <t>Зв'язок, інтернет</t>
  </si>
  <si>
    <t xml:space="preserve">Відрядження </t>
  </si>
  <si>
    <t>плата водопостачання та водовідведення</t>
  </si>
  <si>
    <t>Оплата природного газу</t>
  </si>
  <si>
    <t>Інші поточні видатки</t>
  </si>
  <si>
    <t>ЗДО  1010 (01)</t>
  </si>
  <si>
    <t>Господарчі товари</t>
  </si>
  <si>
    <t>за бойлер</t>
  </si>
  <si>
    <t>за буд матеріали</t>
  </si>
  <si>
    <t>за друковану продукцію</t>
  </si>
  <si>
    <t>за цепку штиль</t>
  </si>
  <si>
    <t>за люстри</t>
  </si>
  <si>
    <t>видатки на харчування</t>
  </si>
  <si>
    <t>за тех.облуговування та ремонт  ком. техніки</t>
  </si>
  <si>
    <t>за експлуатацію газово системи</t>
  </si>
  <si>
    <t>за перезарядку вогнегасників</t>
  </si>
  <si>
    <t>за видачу довідки</t>
  </si>
  <si>
    <t>за заправку, ремонт  катриджа</t>
  </si>
  <si>
    <t>за оренду приміщення</t>
  </si>
  <si>
    <t>ЗДО     0611010 (07)</t>
  </si>
  <si>
    <t>Інші заклади   0611161 (01)</t>
  </si>
  <si>
    <t>Бензин</t>
  </si>
  <si>
    <t>господар.товари</t>
  </si>
  <si>
    <t>Зв'язок .інтернет</t>
  </si>
  <si>
    <t>Підвіз</t>
  </si>
  <si>
    <t>Програми та їх обслуговування</t>
  </si>
  <si>
    <t>Заправка та відновл.катриджа</t>
  </si>
  <si>
    <t>Організаційно-технічні послуги</t>
  </si>
  <si>
    <t>Послуги поштового звязку</t>
  </si>
  <si>
    <t>оплата інших енергоносіїв</t>
  </si>
  <si>
    <t>інші поточні видатки</t>
  </si>
  <si>
    <t>Управління  0610160 (01)</t>
  </si>
  <si>
    <t xml:space="preserve"> </t>
  </si>
  <si>
    <t>Предмети, матеріали обладнання та інвентар</t>
  </si>
  <si>
    <t>господарські товари</t>
  </si>
  <si>
    <t>за послуги поштового звязку</t>
  </si>
  <si>
    <t>Інші прогр. 0611162 (01)</t>
  </si>
  <si>
    <t>Інші виплати населенню</t>
  </si>
  <si>
    <t>Одноразова допомога дітям сиротам</t>
  </si>
  <si>
    <t>Обдарована молодь</t>
  </si>
  <si>
    <t>Будівн.освіт 0617321 (07)</t>
  </si>
  <si>
    <t>Оздоровлення 0613140 (01)</t>
  </si>
  <si>
    <t>Інші виплати населеню</t>
  </si>
  <si>
    <t>Путівки на оздоровлення ДЮСШ</t>
  </si>
  <si>
    <t>Путівки на оздоровлення ОЗЗО №1</t>
  </si>
  <si>
    <t>Путівки на оздоровлення гімназія</t>
  </si>
  <si>
    <t>Путівки на оздоровлення відділ з гуманітарних питань</t>
  </si>
  <si>
    <t>Школи естетичного виховання  0611100 (01)</t>
  </si>
  <si>
    <t>вогнегасники</t>
  </si>
  <si>
    <t>опломбування лічильника</t>
  </si>
  <si>
    <t>заправка катриджа</t>
  </si>
  <si>
    <t>Музей  0614040 (01)</t>
  </si>
  <si>
    <t>Предмети, матеріали , обладнання інвентар</t>
  </si>
  <si>
    <t>за послуги звязку</t>
  </si>
  <si>
    <t>за скошування трави в парку Партизанської Слави</t>
  </si>
  <si>
    <t>Бібліотеки  0614030 (01)</t>
  </si>
  <si>
    <t>за господарські товари</t>
  </si>
  <si>
    <t>за послуг и звязку та інтернет</t>
  </si>
  <si>
    <t>за тех.обслуговування газотранспортної системи</t>
  </si>
  <si>
    <t>тех.обслуговування та перезарядка вогнегасників</t>
  </si>
  <si>
    <t>Будинки культури (01) 0614060</t>
  </si>
  <si>
    <t>за господ.матеріали</t>
  </si>
  <si>
    <t>за банер</t>
  </si>
  <si>
    <t>за послуги за зв'язок, інтернет</t>
  </si>
  <si>
    <t>за страхування авто та водія</t>
  </si>
  <si>
    <t xml:space="preserve">Видатки на відрядження </t>
  </si>
  <si>
    <t>Оплата інших енергоносіїв (придб.пілетів для РБК)</t>
  </si>
  <si>
    <t>Заходи культури (01) 0614082</t>
  </si>
  <si>
    <t xml:space="preserve">за придбання призів та подарунків </t>
  </si>
  <si>
    <t xml:space="preserve">за  автопослуги </t>
  </si>
  <si>
    <t xml:space="preserve">Заходи спорт (01)  0615011 </t>
  </si>
  <si>
    <t>за автопослуги</t>
  </si>
  <si>
    <t xml:space="preserve">за харчування </t>
  </si>
  <si>
    <t>Субсидії та поточні  трансферти підприємствам (установам, організаціям)Арсенал</t>
  </si>
  <si>
    <t>Овр. ДЮСШ (01)0615031</t>
  </si>
  <si>
    <t>за господарчі товари</t>
  </si>
  <si>
    <t>канц.товари</t>
  </si>
  <si>
    <t>граблі,трос,раундра,ізвесть, сатенгіпс, ізогіпс</t>
  </si>
  <si>
    <t>за інтернет</t>
  </si>
  <si>
    <t>за ремонт ноутбука</t>
  </si>
  <si>
    <t>тех.обслуговування вогнегасників</t>
  </si>
  <si>
    <t>за заправку катриджа</t>
  </si>
  <si>
    <t>Відрядження</t>
  </si>
  <si>
    <t>Овр. ДЮСШ (07)0615031</t>
  </si>
  <si>
    <t xml:space="preserve">Спортивне обладнення </t>
  </si>
  <si>
    <t>Ноутбуки МФУ</t>
  </si>
  <si>
    <t xml:space="preserve">Всього по загальному фонду(01) </t>
  </si>
  <si>
    <t xml:space="preserve">Всього по спеціальному фонду(07) </t>
  </si>
  <si>
    <t>відділ з гумунітарних питань Овруцької міської ради</t>
  </si>
  <si>
    <t xml:space="preserve"> Спецфонд</t>
  </si>
  <si>
    <t>Школи 1020 (02)</t>
  </si>
  <si>
    <t>в тому числі</t>
  </si>
  <si>
    <t>від додаткової господарської діяльності -25010200 (…..що саме)</t>
  </si>
  <si>
    <t>плата за оренду майна бюджетних установ-25010300 (…..що саме)</t>
  </si>
  <si>
    <t>надходження бюджетних установ від реалізації -25010400</t>
  </si>
  <si>
    <t>Проведено видатків</t>
  </si>
  <si>
    <t>Всього 2111</t>
  </si>
  <si>
    <t xml:space="preserve">Заробітна плата </t>
  </si>
  <si>
    <t>Всього 2120</t>
  </si>
  <si>
    <t>Нарахування на заробітну плату</t>
  </si>
  <si>
    <t>Всього 2210</t>
  </si>
  <si>
    <t>Будівельні матеріали</t>
  </si>
  <si>
    <t>переодичні видання</t>
  </si>
  <si>
    <t>Всього 2275</t>
  </si>
  <si>
    <t>Всього 3110</t>
  </si>
  <si>
    <t>Придбання обладнання і предметів  довгострокового користування</t>
  </si>
  <si>
    <t>Бібліотечний фонд</t>
  </si>
  <si>
    <t>Школи 1020 (03)</t>
  </si>
  <si>
    <t xml:space="preserve">інші джерела-25020100 (благодійні внески тощо, розбити по кодам) </t>
  </si>
  <si>
    <t>Позашкільна 1090 (02)</t>
  </si>
  <si>
    <t>Всього 2240</t>
  </si>
  <si>
    <t>Оплата послуг  (крім комунальних)</t>
  </si>
  <si>
    <t>Позашкільна 1090 (03)</t>
  </si>
  <si>
    <t xml:space="preserve">інші джерела-25020000 (благодійні внески тощо, розбити по кодам) </t>
  </si>
  <si>
    <t>Садочки 1010 (02)</t>
  </si>
  <si>
    <t>плата за послуги - 25010100(……………..)</t>
  </si>
  <si>
    <t>від додаткової господарської діяльності - 25010200(…………)</t>
  </si>
  <si>
    <t>плата за оренду майна бюджетних установ - 25010300(……)</t>
  </si>
  <si>
    <t>надходження бюджетних установ від реалізації - 25010400 (………….)</t>
  </si>
  <si>
    <t>за госп.товари</t>
  </si>
  <si>
    <t>за періодичне видання</t>
  </si>
  <si>
    <t>Всього 2230</t>
  </si>
  <si>
    <t>Продукти харчування</t>
  </si>
  <si>
    <t>доставка періодичних видань</t>
  </si>
  <si>
    <t>Садочки 1010 (03)</t>
  </si>
  <si>
    <t>Меблі</t>
  </si>
  <si>
    <t>інвентар у групи</t>
  </si>
  <si>
    <t>Подукти харчування</t>
  </si>
  <si>
    <t>Інші заклади 1161 (02)</t>
  </si>
  <si>
    <t>Інші заклади 1161 (03)</t>
  </si>
  <si>
    <t>Госп.товари</t>
  </si>
  <si>
    <t>Бібліотека 4030 (02)</t>
  </si>
  <si>
    <t>плата за послуги-25010100 (…………………….що саме)</t>
  </si>
  <si>
    <t>інші надходження -25010400 (…..що саме)</t>
  </si>
  <si>
    <t>за джерело безперебійного живлення</t>
  </si>
  <si>
    <t>за накопичувачі SSD 240 ГБ та USB 32 ГБ</t>
  </si>
  <si>
    <t>за вікна</t>
  </si>
  <si>
    <t>всього 2270</t>
  </si>
  <si>
    <t>Оплата комунальних послуг та енергоносіїв</t>
  </si>
  <si>
    <t>Будин.культури 4060 (02)</t>
  </si>
  <si>
    <t>за отримані акумуляторні батареї та мишку</t>
  </si>
  <si>
    <t>за вікна, скло</t>
  </si>
  <si>
    <t>за послуги звязку та інтернет</t>
  </si>
  <si>
    <t>за послуги поточ.рем.та заправку катриджа</t>
  </si>
  <si>
    <t>за автотранс.послуги та проведенні роботи з благоустрою</t>
  </si>
  <si>
    <t>за оцінку нежитлового приміщення</t>
  </si>
  <si>
    <t>за ремонт музичного обладнення</t>
  </si>
  <si>
    <t>Видатки на відрядження</t>
  </si>
  <si>
    <t>Всього 2800</t>
  </si>
  <si>
    <t>Придбання обладнання і предметів довгострокового користування</t>
  </si>
  <si>
    <t>Школи ест.вих 1100 (02)</t>
  </si>
  <si>
    <t xml:space="preserve">за госп.товари </t>
  </si>
  <si>
    <t>Бібліотеки 4030 (03)</t>
  </si>
  <si>
    <t>Кники для поповнення бібл.фонду (дарунок,натур.форма)</t>
  </si>
  <si>
    <t>Будинок культури 4060 (03)</t>
  </si>
  <si>
    <t>Предиети,матеріали, обладнання та інвентар</t>
  </si>
  <si>
    <t>фарба</t>
  </si>
  <si>
    <t>Школи ест.вих.1100 (03)</t>
  </si>
  <si>
    <t>за траурну корзину</t>
  </si>
  <si>
    <t>за свідоцтва про позашкільну освіту</t>
  </si>
  <si>
    <t>за підключення  до мережі інтернет</t>
  </si>
  <si>
    <t>Придбання предметів та матеріалів довгострокового користування</t>
  </si>
  <si>
    <t>ДЮСШ 5011(03)</t>
  </si>
  <si>
    <t>ДЮСШ 5031(02)</t>
  </si>
  <si>
    <t>плата за оренду майна бюджетних установ-25010300 ( оренда спортзалу)</t>
  </si>
  <si>
    <t>за безин і масло</t>
  </si>
  <si>
    <t>ДЮСШ 5031(03)</t>
  </si>
  <si>
    <t>Предмети, иатеріали, обладнання та інвентар</t>
  </si>
  <si>
    <t>Заходи культ.4082 (03)</t>
  </si>
  <si>
    <t>благодійні внески гранти та дарунки -25020100 (…..що саме)</t>
  </si>
  <si>
    <t>За отримані призи (велосипеди)  до День захисту дітей</t>
  </si>
  <si>
    <t>за страхування автобусів та водіїв</t>
  </si>
  <si>
    <t>за поточний ремонт спортзалу</t>
  </si>
  <si>
    <t>за реєстрацію автобусів</t>
  </si>
  <si>
    <t>за послуги з повірки засобів вимір.техн.</t>
  </si>
  <si>
    <t>за навчання з охорони праці</t>
  </si>
  <si>
    <t>пром.обєкта,тех.огляд, виготов.висновку</t>
  </si>
  <si>
    <t>за послуги по пошиву чохлів для автобусів</t>
  </si>
  <si>
    <t>Дошка обрізна</t>
  </si>
  <si>
    <t>за фарбу</t>
  </si>
  <si>
    <t>за електро лічильник та автомати</t>
  </si>
  <si>
    <t>насос і комплектуючі деталі</t>
  </si>
  <si>
    <t>за канц товари</t>
  </si>
  <si>
    <t>обладнення для інтернету</t>
  </si>
  <si>
    <t>За системний блок</t>
  </si>
  <si>
    <t>за лічильник води</t>
  </si>
  <si>
    <t>вентилятор до котла</t>
  </si>
  <si>
    <t>за ремкомплект</t>
  </si>
  <si>
    <t>за лінолеум</t>
  </si>
  <si>
    <t>товари для інклюзії</t>
  </si>
  <si>
    <t>за лабораторні дослідження</t>
  </si>
  <si>
    <t>за ремонт бензокос, бензопили</t>
  </si>
  <si>
    <t>за опломбування лічильника та виміри опору</t>
  </si>
  <si>
    <t>за послуги по встановленню лічильника води</t>
  </si>
  <si>
    <t>за послуги обс.сист.пожеж.безп.</t>
  </si>
  <si>
    <t>за поточ.ремонт компютера</t>
  </si>
  <si>
    <t>за послуги відключення та включення газу</t>
  </si>
  <si>
    <t>за послуги по виготовленню бланків</t>
  </si>
  <si>
    <t>за доставку періодичних видань</t>
  </si>
  <si>
    <t>за пот.рем.каналізації</t>
  </si>
  <si>
    <t>за перевірку димвентканалів</t>
  </si>
  <si>
    <t>за тех. обслуговування котлів, навчання операторів</t>
  </si>
  <si>
    <t>гідрохімічне очищення системи опалення</t>
  </si>
  <si>
    <t>за копютерну техніку, телевізори</t>
  </si>
  <si>
    <t>комплект меблів (інклюзія)</t>
  </si>
  <si>
    <t>проекти, телевізори НУШ</t>
  </si>
  <si>
    <t>компютери, ноутбук, планшет, БПФ НУШ</t>
  </si>
  <si>
    <t>кап. Ремонт кабінетів</t>
  </si>
  <si>
    <t>кап.ремонт санвузлів</t>
  </si>
  <si>
    <t>гумова плитка</t>
  </si>
  <si>
    <t>огорожа для спорт майданчика</t>
  </si>
  <si>
    <t>кап.ремонт тепломережі В.Фосня ЗЗСО</t>
  </si>
  <si>
    <t>кап.ремонт тепломережі Покалівська ЗЗСО</t>
  </si>
  <si>
    <t>Будівн.культура 0617324 (07)</t>
  </si>
  <si>
    <t>Буд.культ. 0614060 (07)</t>
  </si>
  <si>
    <t>Придбання ноутбука  для Піщаницького БК</t>
  </si>
  <si>
    <t>телевізори, ноутбук, принтери, планшет (інклюзія)</t>
  </si>
  <si>
    <t>надання метод.-консул. Допомоги</t>
  </si>
  <si>
    <t>послуги по програмі МЕДОК</t>
  </si>
  <si>
    <t>Оплата послуг (крім комунальних)</t>
  </si>
  <si>
    <t>за буд. матеріали</t>
  </si>
  <si>
    <t>за послуги банку</t>
  </si>
  <si>
    <t>за послуги по проведенню держ. реєстрації, адмін. Збір</t>
  </si>
  <si>
    <t>за пот.ремонт систем.блоку</t>
  </si>
  <si>
    <t>за стелажі та підставки</t>
  </si>
  <si>
    <t>за канц. товари</t>
  </si>
  <si>
    <t>за ремонт принтера, системного блоку</t>
  </si>
  <si>
    <t>За отримані призи та подарунки до днів села, міста</t>
  </si>
  <si>
    <t>стіл офіс., стіл учн.</t>
  </si>
  <si>
    <t>за проведення концертної програми,надані послуги артиста до дні міста</t>
  </si>
  <si>
    <t>за послуги харчування на період проведення заходів</t>
  </si>
  <si>
    <t>за послуги по розміщенню реклами</t>
  </si>
  <si>
    <t>за послуги по друкуванню бігборда, заправці катріджів</t>
  </si>
  <si>
    <t>за костюм клоуна</t>
  </si>
  <si>
    <t>Придбання основного капіталу</t>
  </si>
  <si>
    <t>Всього 2700</t>
  </si>
  <si>
    <t>Будівн. установ та закл. культури 7324 (03)</t>
  </si>
  <si>
    <t>Всього 3142</t>
  </si>
  <si>
    <t>Реконструкція та реставрація інших об'єктів</t>
  </si>
  <si>
    <t>електрон. ключі</t>
  </si>
  <si>
    <t>поточний ремонт принтера, ноутбука</t>
  </si>
  <si>
    <t>Обов'язковий тех. контроль</t>
  </si>
  <si>
    <t>Капітальний ремонт покрівлі Бондарівської ЗЗСО</t>
  </si>
  <si>
    <t>Капітальний ремонт інших об'єктів</t>
  </si>
  <si>
    <t>Капітальний ремонт будівлі В.Фоснянського будинку культури</t>
  </si>
  <si>
    <t>за металопластикові двері</t>
  </si>
  <si>
    <t>за поточний ремонт по заміні циркуляційного насосу</t>
  </si>
  <si>
    <t>за надані послуги по проведенню гігієнічного навч.громадян</t>
  </si>
  <si>
    <t>за поточний ремонт системи водопостачання</t>
  </si>
  <si>
    <t>за інтернет, телекомунікаційні послуги</t>
  </si>
  <si>
    <t>запослуги по розміщеню оголошення</t>
  </si>
  <si>
    <t>за запчастини до бензопили</t>
  </si>
  <si>
    <t>за електролампочки</t>
  </si>
  <si>
    <t>за запчастини до автобусів</t>
  </si>
  <si>
    <t>за болгарку</t>
  </si>
  <si>
    <t>за печатку</t>
  </si>
  <si>
    <t>за маршрутізатор, коннектор, кабель, кліпси</t>
  </si>
  <si>
    <t>за одяг, взуття для дітей сирот</t>
  </si>
  <si>
    <t>за користування мережею інтернет, телекомунікаційні послуги</t>
  </si>
  <si>
    <t>за заправку, ремонт катриджа, комп. техніки</t>
  </si>
  <si>
    <t>за монтаж локальної мережі інтернет</t>
  </si>
  <si>
    <t>за послуги з навчання з питань пожежної безпеки</t>
  </si>
  <si>
    <t>за пот.ремонт приміщення</t>
  </si>
  <si>
    <t>Стенди</t>
  </si>
  <si>
    <t>Включення, відключ. ємнісного водонагрівача</t>
  </si>
  <si>
    <t>інтернет, зв'язок</t>
  </si>
  <si>
    <t>Капітальний ремонт приміщення В.Фоснянського будинку культури</t>
  </si>
  <si>
    <t>за тонер</t>
  </si>
  <si>
    <t>за одежу сцени</t>
  </si>
  <si>
    <t>за прожектори</t>
  </si>
  <si>
    <t>за струни до гітар</t>
  </si>
  <si>
    <t>за поточний ремонт покрівлі сільських клубів</t>
  </si>
  <si>
    <t>за автотранспортні послуги</t>
  </si>
  <si>
    <t>за участь в конкурсі хореограф. Колективу</t>
  </si>
  <si>
    <t>за концертну програму ансамблю "Льонок"</t>
  </si>
  <si>
    <t>за хустки україн.</t>
  </si>
  <si>
    <t>нагородження учасників фестивалю "Овручина колдядує"</t>
  </si>
  <si>
    <t>Спортінвентар</t>
  </si>
  <si>
    <t>бензин для бензопили</t>
  </si>
  <si>
    <t>за телекомунікаційні послуги та інтернет</t>
  </si>
  <si>
    <t>за пломбування, розпломбування лічильників</t>
  </si>
  <si>
    <t>за поточний ремонт електромережі</t>
  </si>
  <si>
    <t>Підтримка спорту вищих досягнень та організа-цій, які здійснюють фізкультурно-спортивну діяльність (01) 0615062</t>
  </si>
  <si>
    <t>Овр. ДЮСШ                           2730</t>
  </si>
  <si>
    <t>Нагородження переможців змагань</t>
  </si>
  <si>
    <t>Федерація футболу Овруччини</t>
  </si>
  <si>
    <t>Арсенал</t>
  </si>
  <si>
    <t>Субсидії та поточні  трансферти підприємствам (установам, організаціям)</t>
  </si>
  <si>
    <t>Залишок на 01.01.2020 р.</t>
  </si>
  <si>
    <t>Залишок на 01.01.2020 року</t>
  </si>
  <si>
    <t>Залишок 01.01.2020 року</t>
  </si>
  <si>
    <t>за ремонт та заправку катриджа, тех. обслуг. комп.</t>
  </si>
  <si>
    <t>за тех. обслуговування програмного забезп.</t>
  </si>
  <si>
    <t>Залишок на 01.01.2020р.</t>
  </si>
  <si>
    <t>канцелярські товари</t>
  </si>
  <si>
    <t>запчачтини до бензопили</t>
  </si>
  <si>
    <t>обстеження пожежної автоматики</t>
  </si>
  <si>
    <t>програма МЕДОК</t>
  </si>
  <si>
    <t>поточний ремонт системи опалення</t>
  </si>
  <si>
    <t xml:space="preserve">Всього по спеціальному фонду(02) </t>
  </si>
  <si>
    <t>Всього по спеціальному фонду (02, 03)</t>
  </si>
  <si>
    <t>Парти, столи і стільці</t>
  </si>
  <si>
    <t>жалюзі</t>
  </si>
  <si>
    <t>одяг, взуття</t>
  </si>
  <si>
    <t>шафа</t>
  </si>
  <si>
    <t>килими</t>
  </si>
  <si>
    <t xml:space="preserve"> мат гімнастичний</t>
  </si>
  <si>
    <t>конструктор Лего</t>
  </si>
  <si>
    <t>раковина</t>
  </si>
  <si>
    <t>телевізори</t>
  </si>
  <si>
    <t>металобрухт</t>
  </si>
  <si>
    <t>пилка лобзикова електрична</t>
  </si>
  <si>
    <t>обладн. кабінету хімії</t>
  </si>
  <si>
    <t>стіл із склад. стільцем</t>
  </si>
  <si>
    <t>тканина</t>
  </si>
  <si>
    <t>Новорічні подарунки</t>
  </si>
  <si>
    <t>за концертну прграму ансамблю "Льонок"</t>
  </si>
  <si>
    <t xml:space="preserve">Всього по спеціальному фонду(03) </t>
  </si>
  <si>
    <t>столи</t>
  </si>
  <si>
    <t>за тех.обслуговування системи газопостачання та газовогог облад.</t>
  </si>
  <si>
    <t>за заміну теплообмінника</t>
  </si>
  <si>
    <t>за автотрансп. послуги та послуги по ремонту покрівлі</t>
  </si>
  <si>
    <t>за поточ. ремонт водог. мережі</t>
  </si>
  <si>
    <t>за  вогнегасник</t>
  </si>
  <si>
    <t>за пірометри, термометри</t>
  </si>
  <si>
    <t>за паперові рушники, рукавички</t>
  </si>
  <si>
    <t>за посуд</t>
  </si>
  <si>
    <t>за деззасоби</t>
  </si>
  <si>
    <t>за свідоцтва, грамоти</t>
  </si>
  <si>
    <t>за посібник "Публічнізакупівлі"</t>
  </si>
  <si>
    <t>за заміну барабана, заправку катриджа</t>
  </si>
  <si>
    <t>за катридж, барабан, тонер, адаптер</t>
  </si>
  <si>
    <t>за сіль таблетовану, катридж для води</t>
  </si>
  <si>
    <t>за комп. техніку, токени</t>
  </si>
  <si>
    <t>за ламінування та роздрук. знаків "Діти"</t>
  </si>
  <si>
    <t>за обробку документів про освіту</t>
  </si>
  <si>
    <t>за хостинг та технічну підтримку сайту</t>
  </si>
  <si>
    <t xml:space="preserve">за опломбування, розпломбування лічильника </t>
  </si>
  <si>
    <t>послуги поштового зв'язку</t>
  </si>
  <si>
    <t>обслуговування системи газопост. та газового обладнення</t>
  </si>
  <si>
    <t>послуги по прийманню в експлуат. після реконстр.</t>
  </si>
  <si>
    <t>харчування учасників змагань</t>
  </si>
  <si>
    <t>будматеріали</t>
  </si>
  <si>
    <t>стенди</t>
  </si>
  <si>
    <t>обслуговування вогнегасників</t>
  </si>
  <si>
    <t>встановлення та налагодження комп. обладнення</t>
  </si>
  <si>
    <t>за мотокосу</t>
  </si>
  <si>
    <t>за катридж</t>
  </si>
  <si>
    <t>за обстеження, перевірку ДВК</t>
  </si>
  <si>
    <t>за оголошення</t>
  </si>
  <si>
    <t>брус дошка</t>
  </si>
  <si>
    <t>раундап</t>
  </si>
  <si>
    <t>Федерація волейболу</t>
  </si>
  <si>
    <t>за послуги по косііню трави</t>
  </si>
  <si>
    <t>за бетономішалку, шпателі, кельму</t>
  </si>
  <si>
    <t>за будівельні та господарські товари</t>
  </si>
  <si>
    <t>ігрові набори</t>
  </si>
  <si>
    <t>масло та запчастини для бензопили</t>
  </si>
  <si>
    <t>бензокоса</t>
  </si>
  <si>
    <t>канцтовари</t>
  </si>
  <si>
    <t>трава газонна</t>
  </si>
  <si>
    <t>господарськи товари</t>
  </si>
  <si>
    <t>періодичні видання</t>
  </si>
  <si>
    <t>акамулятор</t>
  </si>
  <si>
    <t>електронні ключі</t>
  </si>
  <si>
    <t>послуги зв'язку, інтернету</t>
  </si>
  <si>
    <t xml:space="preserve">Звіт про проведені видатки за 9 місяців 2020 року по   </t>
  </si>
  <si>
    <t xml:space="preserve"> Звіт про проведені видатки за 9 місяців 2020року                                         по  Відділу з гумунітарних питань Овруцької міської ради</t>
  </si>
  <si>
    <t>Разом за 9 місяців  2020 року</t>
  </si>
  <si>
    <t>Разом за 9 місяців 2020 року</t>
  </si>
  <si>
    <t>Разом за 9 місяців 2020рік</t>
  </si>
  <si>
    <t>Разом за  9 місяців 2020 року</t>
  </si>
  <si>
    <t>за металеві вироби (ворота)</t>
  </si>
  <si>
    <t>іграшки</t>
  </si>
  <si>
    <t>за бензокосу, ел.мясорубку, ел.духов.,пилесмок,ваги</t>
  </si>
  <si>
    <t>за столи</t>
  </si>
  <si>
    <t xml:space="preserve">за метрологічні послуги </t>
  </si>
  <si>
    <t>за ремонт пральн.машини</t>
  </si>
  <si>
    <t>за надані послуги по сан.епід.перевірці</t>
  </si>
  <si>
    <t>за послуги по перевірці лічильників, приладів</t>
  </si>
  <si>
    <t>за тех. обслуг. пожежн. сигнал.</t>
  </si>
  <si>
    <t>за послуги по страхуванню водія, авта</t>
  </si>
  <si>
    <t>за конверти немарковані</t>
  </si>
  <si>
    <t>за повітр. кулькі, квіти, рамки, дипломи, фотопапір</t>
  </si>
  <si>
    <t>за канцтовари</t>
  </si>
  <si>
    <t>за навушники, зарядні пристрої, флеш карти</t>
  </si>
  <si>
    <t>Нагородження номінацій до Дня міста</t>
  </si>
  <si>
    <t>Разом за 9 місяцівІ півріччя  2020 року</t>
  </si>
  <si>
    <t>за тех. обслугов.вогнегасників</t>
  </si>
  <si>
    <t>за поточний ремонт системного блоку, заправку та відновлення катриджів</t>
  </si>
  <si>
    <t>за двері, вікна металеві</t>
  </si>
  <si>
    <t>за бензин</t>
  </si>
  <si>
    <t>за лічильники</t>
  </si>
  <si>
    <t>за мікрофон</t>
  </si>
  <si>
    <t>за емаль, паркетний лак</t>
  </si>
  <si>
    <t>за поточний ремонт акустичної системи</t>
  </si>
  <si>
    <t>за послуги по заміні трифазного лічильника</t>
  </si>
  <si>
    <t>за канц.товари, рукавички,маски</t>
  </si>
  <si>
    <t>за цемент</t>
  </si>
  <si>
    <t>за твердотільн. Накопичувач</t>
  </si>
  <si>
    <t>Разом за 9 місяцівІ півріччя 2020 року</t>
  </si>
  <si>
    <t>за послуги по ремонту БФП, системного блоку, заправці катриджа</t>
  </si>
  <si>
    <t>за виконані метрологічні роботи</t>
  </si>
  <si>
    <t>за рукавички, маски, антисептик</t>
  </si>
  <si>
    <t>за господар.товари</t>
  </si>
  <si>
    <t>за запчастини до бензокоси</t>
  </si>
  <si>
    <t>за автозапчаст.</t>
  </si>
  <si>
    <t>за БФП</t>
  </si>
  <si>
    <t>за лампочки енергозбер.</t>
  </si>
  <si>
    <t>страхування автомобілів, водіїв</t>
  </si>
  <si>
    <t>тех. контроль ТЗ</t>
  </si>
  <si>
    <t>антисептичні засоби</t>
  </si>
  <si>
    <t>тех.обслуговування газотранспортної системи</t>
  </si>
  <si>
    <t>метрологічні роботи</t>
  </si>
  <si>
    <t>виконані малярні роботи в приміщ. ДМШ</t>
  </si>
  <si>
    <t>виконані штукатурні роботи в приміщ. ДМШ</t>
  </si>
  <si>
    <t>викон.роботи по встановленню електричного обладнання в прим. ДМШ</t>
  </si>
  <si>
    <t>виконані роботи по облаштуванню стелі в приміщ. ДМШ</t>
  </si>
  <si>
    <t>Тканина, лоскут, тесьма, нитки</t>
  </si>
  <si>
    <t>антисептичний засіб</t>
  </si>
  <si>
    <t>оголошення в газеті</t>
  </si>
  <si>
    <t>комп'ютерне обладнання (НУШ)</t>
  </si>
  <si>
    <t xml:space="preserve">іскрогасник </t>
  </si>
  <si>
    <t>комп'ютерне обладнання (інклюзія)</t>
  </si>
  <si>
    <t>за диз.паливо, масло,бензин</t>
  </si>
  <si>
    <t>за деззасоби, антисептики</t>
  </si>
  <si>
    <t>за металопластикові вікна та двері</t>
  </si>
  <si>
    <t>за маски, маски-екран, рукавички</t>
  </si>
  <si>
    <t>за металеві витяжки</t>
  </si>
  <si>
    <t>за безконтактні термометри</t>
  </si>
  <si>
    <t>за гвинтівки</t>
  </si>
  <si>
    <t>за електрорушники</t>
  </si>
  <si>
    <t>за жалюзі</t>
  </si>
  <si>
    <t>за принтер (інклюзія)</t>
  </si>
  <si>
    <t>за дидактичний матеріал (інклюзія)</t>
  </si>
  <si>
    <t>за меблі (НУШ)</t>
  </si>
  <si>
    <t>за дидактичний матеріал (НУШ)</t>
  </si>
  <si>
    <t>за програмне забезпечення "МЕДОК", інші програми, електр. ключі</t>
  </si>
  <si>
    <t>за послуги з тех. огляду і пот. ремонт котельного обладнання</t>
  </si>
  <si>
    <t>за виготовлення тех.документації на будівлю</t>
  </si>
  <si>
    <t>за послуги по зберіганню., комплектуванню, доставці підручників</t>
  </si>
  <si>
    <t>за послуги по заміні димової труби котельні</t>
  </si>
  <si>
    <t>за пот.рем. сист.водопостачання, каналізац., опалення</t>
  </si>
  <si>
    <t>за тех. обстеження приміщення спального корпусу</t>
  </si>
  <si>
    <t>за послуги по встановленню вікон</t>
  </si>
  <si>
    <t>за тех. обслуговування  та ремонт автобусів</t>
  </si>
  <si>
    <t>за послуги по дослідженню води</t>
  </si>
  <si>
    <t>за пот.рем. огорожі</t>
  </si>
  <si>
    <t>за інформаційну довідку, банківськи посл.,послуги по доставці</t>
  </si>
  <si>
    <t>за виготовлення особових рахунків, прошивку книг</t>
  </si>
  <si>
    <t>за лаборат послуги вимір. в електромережі</t>
  </si>
  <si>
    <t>за сіфон, фарба, стяжка, оліфа, муфта,тройникі, цвяхи та інше для ремон.</t>
  </si>
  <si>
    <t>оракал з ламінацією</t>
  </si>
  <si>
    <t>Капітальний ремонт інших ою'єктів</t>
  </si>
  <si>
    <t>за розробку  дізайну оракала</t>
  </si>
  <si>
    <t>Виконання заходів в рамках реалізації  програми"Спроможна школа для кращих результатів" (07) 0611180</t>
  </si>
  <si>
    <t>капвтальний ремонт приміщення їдальні ОЗО "Овруцького ЗЗСО № 1"</t>
  </si>
  <si>
    <t>капітальний ремонт теплової мережі ОЗО "Овруцького ЗЗСО №1"</t>
  </si>
  <si>
    <t>капітальний ремонт кабінетів, проектно-кошторисна  документація</t>
  </si>
  <si>
    <t>капітальний ремонт тепломережі ОЗО "Овруцька гімназія"</t>
  </si>
  <si>
    <t>капітальний ремонт системи каналізації, ПКД Норинського ЗДО</t>
  </si>
  <si>
    <t>проектно-кошторисна докум. та експертиза ПКД спортмайданчика</t>
  </si>
  <si>
    <t>Надійшло за 9 місяці 2020 р.</t>
  </si>
  <si>
    <t>Залишок на 01.10.2020 р.</t>
  </si>
  <si>
    <t>Надійшло за 9 місяці  2020 рік</t>
  </si>
  <si>
    <t xml:space="preserve">Надійшло за 9 місяці  2020 р.   </t>
  </si>
  <si>
    <t>Надійшло за 9 місяці 2020 року</t>
  </si>
  <si>
    <t>Надійшло за 9 місяці  2020 року</t>
  </si>
  <si>
    <t>меблі</t>
  </si>
  <si>
    <t>господ.товари</t>
  </si>
  <si>
    <t>електрорушники</t>
  </si>
  <si>
    <t>коліна сталеві, комплект ізоляції стиків</t>
  </si>
  <si>
    <t>маски, халат ізоляційний, захисний щиток, пирометри, деззасоби</t>
  </si>
  <si>
    <t>дошка для підлоги</t>
  </si>
  <si>
    <t>двірний длок з коробкою</t>
  </si>
  <si>
    <t>пирометри</t>
  </si>
  <si>
    <t>Залишок на 01.10.2020р.</t>
  </si>
  <si>
    <t>за антисептик</t>
  </si>
  <si>
    <t>за ДВП та степлер для закльопок</t>
  </si>
  <si>
    <t>за мереживо, стрічку, тканину</t>
  </si>
  <si>
    <t>Надійшло за  9 місяці 2020 р.</t>
  </si>
  <si>
    <t>за значки</t>
  </si>
  <si>
    <t>за послуги інтернету</t>
  </si>
  <si>
    <t>труба каналізаційна</t>
  </si>
  <si>
    <t>Будівн. освітніх установ та закладів 7321 (03)</t>
  </si>
  <si>
    <t>Всього 3132</t>
  </si>
  <si>
    <t>Капітальний ремонт тепломережі</t>
  </si>
  <si>
    <t xml:space="preserve">                                                                                                                             Додаток 3,1</t>
  </si>
  <si>
    <t xml:space="preserve">                                                                                                                            міського бюджету за 9 місяців 2020 року</t>
  </si>
  <si>
    <t>Начальник гуманітарного відділу                                                            В.Г.Ткачук</t>
  </si>
  <si>
    <t>Головний бухгалтер                                                                                      О.І.Євдоченко</t>
  </si>
  <si>
    <t xml:space="preserve">Головний спеціаліст                                                                                     К.Л.Дуб                                                                             </t>
  </si>
  <si>
    <t>Начальник гуманітарного відділу                                                                 В.Г.Ткачук</t>
  </si>
  <si>
    <t>набори для здійснення навчального процесу для молодших класів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</si>
</sst>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Calibri"/>
      <family val="2"/>
      <charset val="204"/>
    </font>
    <font>
      <b/>
      <sz val="12"/>
      <color indexed="55"/>
      <name val="Calibri"/>
      <family val="2"/>
      <charset val="204"/>
    </font>
    <font>
      <b/>
      <sz val="10"/>
      <color indexed="55"/>
      <name val="Calibri"/>
      <family val="2"/>
      <charset val="204"/>
    </font>
    <font>
      <sz val="10"/>
      <color indexed="55"/>
      <name val="Arial Cyr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4"/>
      <color indexed="55"/>
      <name val="Calibri"/>
      <family val="2"/>
      <charset val="204"/>
    </font>
    <font>
      <sz val="16"/>
      <color indexed="45"/>
      <name val="Calibri"/>
      <family val="2"/>
      <charset val="204"/>
    </font>
    <font>
      <sz val="12"/>
      <color indexed="55"/>
      <name val="Calibri"/>
      <family val="2"/>
      <charset val="204"/>
    </font>
    <font>
      <sz val="10"/>
      <color indexed="55"/>
      <name val="Calibri"/>
      <family val="2"/>
    </font>
    <font>
      <sz val="10"/>
      <color indexed="55"/>
      <name val="Calibri"/>
      <family val="2"/>
      <charset val="204"/>
    </font>
    <font>
      <sz val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/>
    <xf numFmtId="0" fontId="0" fillId="0" borderId="2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/>
    <xf numFmtId="0" fontId="2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 applyAlignment="1">
      <alignment wrapText="1"/>
    </xf>
    <xf numFmtId="0" fontId="2" fillId="0" borderId="7" xfId="0" applyFont="1" applyFill="1" applyBorder="1"/>
    <xf numFmtId="0" fontId="0" fillId="0" borderId="0" xfId="0" applyFont="1" applyFill="1"/>
    <xf numFmtId="0" fontId="7" fillId="0" borderId="0" xfId="0" applyFont="1" applyAlignment="1">
      <alignment wrapText="1"/>
    </xf>
    <xf numFmtId="0" fontId="1" fillId="0" borderId="7" xfId="0" applyFont="1" applyFill="1" applyBorder="1"/>
    <xf numFmtId="0" fontId="0" fillId="0" borderId="8" xfId="0" applyFont="1" applyFill="1" applyBorder="1"/>
    <xf numFmtId="0" fontId="1" fillId="0" borderId="6" xfId="0" applyFont="1" applyFill="1" applyBorder="1" applyAlignment="1">
      <alignment wrapText="1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1" fillId="0" borderId="6" xfId="0" applyFont="1" applyFill="1" applyBorder="1"/>
    <xf numFmtId="0" fontId="2" fillId="0" borderId="6" xfId="0" applyFont="1" applyFill="1" applyBorder="1"/>
    <xf numFmtId="0" fontId="2" fillId="0" borderId="1" xfId="0" applyFont="1" applyFill="1" applyBorder="1"/>
    <xf numFmtId="0" fontId="2" fillId="0" borderId="5" xfId="0" applyFont="1" applyFill="1" applyBorder="1"/>
    <xf numFmtId="0" fontId="0" fillId="0" borderId="6" xfId="0" applyFont="1" applyFill="1" applyBorder="1"/>
    <xf numFmtId="0" fontId="0" fillId="0" borderId="1" xfId="0" applyFont="1" applyFill="1" applyBorder="1"/>
    <xf numFmtId="0" fontId="0" fillId="0" borderId="10" xfId="0" applyFont="1" applyFill="1" applyBorder="1"/>
    <xf numFmtId="0" fontId="2" fillId="0" borderId="12" xfId="0" applyFont="1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/>
    <xf numFmtId="0" fontId="1" fillId="0" borderId="6" xfId="0" applyFont="1" applyFill="1" applyBorder="1" applyAlignment="1">
      <alignment horizontal="right"/>
    </xf>
    <xf numFmtId="0" fontId="0" fillId="0" borderId="12" xfId="0" applyFill="1" applyBorder="1"/>
    <xf numFmtId="0" fontId="0" fillId="0" borderId="13" xfId="0" applyFont="1" applyFill="1" applyBorder="1"/>
    <xf numFmtId="0" fontId="2" fillId="0" borderId="14" xfId="0" applyFont="1" applyFill="1" applyBorder="1"/>
    <xf numFmtId="0" fontId="1" fillId="0" borderId="7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17" fontId="0" fillId="0" borderId="6" xfId="0" applyNumberFormat="1" applyFont="1" applyFill="1" applyBorder="1"/>
    <xf numFmtId="0" fontId="2" fillId="0" borderId="15" xfId="0" applyFont="1" applyFill="1" applyBorder="1"/>
    <xf numFmtId="0" fontId="9" fillId="0" borderId="6" xfId="0" applyFont="1" applyFill="1" applyBorder="1"/>
    <xf numFmtId="0" fontId="9" fillId="0" borderId="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4" fillId="0" borderId="5" xfId="0" applyFont="1" applyFill="1" applyBorder="1"/>
    <xf numFmtId="0" fontId="5" fillId="0" borderId="1" xfId="0" applyFont="1" applyFill="1" applyBorder="1"/>
    <xf numFmtId="0" fontId="0" fillId="0" borderId="14" xfId="0" applyFont="1" applyFill="1" applyBorder="1" applyAlignment="1">
      <alignment wrapText="1"/>
    </xf>
    <xf numFmtId="0" fontId="6" fillId="0" borderId="6" xfId="0" applyFont="1" applyFill="1" applyBorder="1"/>
    <xf numFmtId="0" fontId="1" fillId="2" borderId="7" xfId="0" applyFont="1" applyFill="1" applyBorder="1" applyAlignment="1">
      <alignment wrapText="1"/>
    </xf>
    <xf numFmtId="0" fontId="2" fillId="2" borderId="9" xfId="0" applyFont="1" applyFill="1" applyBorder="1"/>
    <xf numFmtId="2" fontId="1" fillId="2" borderId="16" xfId="0" applyNumberFormat="1" applyFont="1" applyFill="1" applyBorder="1"/>
    <xf numFmtId="0" fontId="2" fillId="2" borderId="5" xfId="0" applyFont="1" applyFill="1" applyBorder="1"/>
    <xf numFmtId="0" fontId="0" fillId="2" borderId="6" xfId="0" applyFont="1" applyFill="1" applyBorder="1"/>
    <xf numFmtId="2" fontId="0" fillId="2" borderId="17" xfId="0" applyNumberFormat="1" applyFill="1" applyBorder="1"/>
    <xf numFmtId="0" fontId="0" fillId="2" borderId="1" xfId="0" applyFont="1" applyFill="1" applyBorder="1"/>
    <xf numFmtId="2" fontId="2" fillId="2" borderId="17" xfId="0" applyNumberFormat="1" applyFont="1" applyFill="1" applyBorder="1"/>
    <xf numFmtId="2" fontId="2" fillId="2" borderId="18" xfId="0" applyNumberFormat="1" applyFont="1" applyFill="1" applyBorder="1"/>
    <xf numFmtId="0" fontId="2" fillId="2" borderId="6" xfId="0" applyFont="1" applyFill="1" applyBorder="1"/>
    <xf numFmtId="0" fontId="0" fillId="2" borderId="6" xfId="0" applyFill="1" applyBorder="1"/>
    <xf numFmtId="2" fontId="0" fillId="2" borderId="6" xfId="0" applyNumberFormat="1" applyFill="1" applyBorder="1"/>
    <xf numFmtId="0" fontId="2" fillId="2" borderId="14" xfId="0" applyFont="1" applyFill="1" applyBorder="1"/>
    <xf numFmtId="2" fontId="0" fillId="2" borderId="8" xfId="0" applyNumberFormat="1" applyFill="1" applyBorder="1"/>
    <xf numFmtId="0" fontId="2" fillId="2" borderId="4" xfId="0" applyFont="1" applyFill="1" applyBorder="1"/>
    <xf numFmtId="2" fontId="0" fillId="2" borderId="6" xfId="0" applyNumberFormat="1" applyFont="1" applyFill="1" applyBorder="1"/>
    <xf numFmtId="0" fontId="0" fillId="2" borderId="10" xfId="0" applyFont="1" applyFill="1" applyBorder="1"/>
    <xf numFmtId="0" fontId="0" fillId="2" borderId="10" xfId="0" applyFill="1" applyBorder="1"/>
    <xf numFmtId="0" fontId="2" fillId="2" borderId="12" xfId="0" applyFont="1" applyFill="1" applyBorder="1"/>
    <xf numFmtId="0" fontId="0" fillId="0" borderId="19" xfId="0" applyFont="1" applyFill="1" applyBorder="1"/>
    <xf numFmtId="0" fontId="0" fillId="0" borderId="0" xfId="0" applyFont="1" applyFill="1" applyBorder="1"/>
    <xf numFmtId="0" fontId="0" fillId="0" borderId="8" xfId="0" applyFill="1" applyBorder="1"/>
    <xf numFmtId="0" fontId="14" fillId="0" borderId="20" xfId="0" applyFont="1" applyFill="1" applyBorder="1"/>
    <xf numFmtId="2" fontId="1" fillId="0" borderId="6" xfId="0" applyNumberFormat="1" applyFont="1" applyFill="1" applyBorder="1"/>
    <xf numFmtId="0" fontId="0" fillId="0" borderId="20" xfId="0" applyFont="1" applyFill="1" applyBorder="1"/>
    <xf numFmtId="0" fontId="0" fillId="0" borderId="21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2" fillId="0" borderId="22" xfId="0" applyFont="1" applyFill="1" applyBorder="1"/>
    <xf numFmtId="0" fontId="0" fillId="0" borderId="20" xfId="0" applyFont="1" applyFill="1" applyBorder="1" applyAlignment="1">
      <alignment wrapText="1"/>
    </xf>
    <xf numFmtId="0" fontId="0" fillId="0" borderId="23" xfId="0" applyFont="1" applyFill="1" applyBorder="1" applyAlignment="1">
      <alignment wrapText="1"/>
    </xf>
    <xf numFmtId="0" fontId="2" fillId="0" borderId="20" xfId="0" applyFont="1" applyFill="1" applyBorder="1"/>
    <xf numFmtId="2" fontId="15" fillId="0" borderId="6" xfId="0" applyNumberFormat="1" applyFont="1" applyBorder="1"/>
    <xf numFmtId="0" fontId="14" fillId="0" borderId="6" xfId="0" applyFont="1" applyFill="1" applyBorder="1"/>
    <xf numFmtId="2" fontId="16" fillId="0" borderId="6" xfId="0" applyNumberFormat="1" applyFont="1" applyFill="1" applyBorder="1"/>
    <xf numFmtId="0" fontId="1" fillId="2" borderId="24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2" fontId="2" fillId="2" borderId="6" xfId="0" applyNumberFormat="1" applyFont="1" applyFill="1" applyBorder="1"/>
    <xf numFmtId="0" fontId="1" fillId="2" borderId="7" xfId="0" applyFont="1" applyFill="1" applyBorder="1"/>
    <xf numFmtId="0" fontId="2" fillId="2" borderId="10" xfId="0" applyFont="1" applyFill="1" applyBorder="1"/>
    <xf numFmtId="0" fontId="2" fillId="2" borderId="1" xfId="0" applyFont="1" applyFill="1" applyBorder="1"/>
    <xf numFmtId="0" fontId="2" fillId="2" borderId="5" xfId="0" applyFont="1" applyFill="1" applyBorder="1" applyAlignment="1">
      <alignment horizontal="right"/>
    </xf>
    <xf numFmtId="0" fontId="0" fillId="2" borderId="6" xfId="0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2" fillId="2" borderId="4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5" xfId="0" applyFont="1" applyFill="1" applyBorder="1"/>
    <xf numFmtId="0" fontId="10" fillId="2" borderId="6" xfId="0" applyFont="1" applyFill="1" applyBorder="1"/>
    <xf numFmtId="0" fontId="1" fillId="2" borderId="3" xfId="0" applyFont="1" applyFill="1" applyBorder="1"/>
    <xf numFmtId="0" fontId="1" fillId="2" borderId="6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0" fillId="2" borderId="1" xfId="0" applyFill="1" applyBorder="1"/>
    <xf numFmtId="0" fontId="1" fillId="2" borderId="12" xfId="0" applyFont="1" applyFill="1" applyBorder="1" applyAlignment="1">
      <alignment horizontal="right"/>
    </xf>
    <xf numFmtId="0" fontId="1" fillId="2" borderId="6" xfId="0" applyFont="1" applyFill="1" applyBorder="1" applyAlignment="1">
      <alignment wrapText="1"/>
    </xf>
    <xf numFmtId="0" fontId="2" fillId="2" borderId="11" xfId="0" applyFont="1" applyFill="1" applyBorder="1"/>
    <xf numFmtId="2" fontId="2" fillId="2" borderId="25" xfId="0" applyNumberFormat="1" applyFont="1" applyFill="1" applyBorder="1"/>
    <xf numFmtId="0" fontId="8" fillId="2" borderId="6" xfId="0" applyFont="1" applyFill="1" applyBorder="1"/>
    <xf numFmtId="0" fontId="0" fillId="2" borderId="1" xfId="0" applyFill="1" applyBorder="1" applyAlignment="1"/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11" xfId="0" applyFont="1" applyFill="1" applyBorder="1"/>
    <xf numFmtId="2" fontId="10" fillId="2" borderId="25" xfId="0" applyNumberFormat="1" applyFont="1" applyFill="1" applyBorder="1"/>
    <xf numFmtId="0" fontId="10" fillId="2" borderId="1" xfId="0" applyFont="1" applyFill="1" applyBorder="1"/>
    <xf numFmtId="2" fontId="10" fillId="2" borderId="6" xfId="0" applyNumberFormat="1" applyFont="1" applyFill="1" applyBorder="1"/>
    <xf numFmtId="0" fontId="10" fillId="2" borderId="5" xfId="0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2" fillId="2" borderId="7" xfId="0" applyFont="1" applyFill="1" applyBorder="1"/>
    <xf numFmtId="0" fontId="0" fillId="2" borderId="0" xfId="0" applyFont="1" applyFill="1"/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2" borderId="26" xfId="0" applyFont="1" applyFill="1" applyBorder="1" applyAlignment="1">
      <alignment wrapText="1"/>
    </xf>
    <xf numFmtId="0" fontId="1" fillId="2" borderId="26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2" fontId="5" fillId="2" borderId="6" xfId="0" applyNumberFormat="1" applyFont="1" applyFill="1" applyBorder="1"/>
    <xf numFmtId="0" fontId="0" fillId="0" borderId="10" xfId="0" applyFill="1" applyBorder="1"/>
    <xf numFmtId="0" fontId="2" fillId="0" borderId="27" xfId="0" applyFont="1" applyFill="1" applyBorder="1"/>
    <xf numFmtId="17" fontId="0" fillId="0" borderId="6" xfId="0" applyNumberFormat="1" applyFill="1" applyBorder="1"/>
    <xf numFmtId="0" fontId="0" fillId="0" borderId="6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4" xfId="0" applyFill="1" applyBorder="1" applyAlignment="1">
      <alignment wrapText="1"/>
    </xf>
    <xf numFmtId="2" fontId="0" fillId="2" borderId="13" xfId="0" applyNumberFormat="1" applyFill="1" applyBorder="1"/>
    <xf numFmtId="2" fontId="1" fillId="2" borderId="10" xfId="0" applyNumberFormat="1" applyFont="1" applyFill="1" applyBorder="1"/>
    <xf numFmtId="2" fontId="0" fillId="2" borderId="10" xfId="0" applyNumberFormat="1" applyFill="1" applyBorder="1"/>
    <xf numFmtId="2" fontId="0" fillId="2" borderId="25" xfId="0" applyNumberFormat="1" applyFill="1" applyBorder="1"/>
    <xf numFmtId="2" fontId="14" fillId="2" borderId="17" xfId="0" applyNumberFormat="1" applyFont="1" applyFill="1" applyBorder="1"/>
    <xf numFmtId="2" fontId="1" fillId="2" borderId="25" xfId="0" applyNumberFormat="1" applyFont="1" applyFill="1" applyBorder="1"/>
    <xf numFmtId="2" fontId="10" fillId="2" borderId="17" xfId="0" applyNumberFormat="1" applyFont="1" applyFill="1" applyBorder="1"/>
    <xf numFmtId="2" fontId="14" fillId="2" borderId="25" xfId="0" applyNumberFormat="1" applyFont="1" applyFill="1" applyBorder="1"/>
    <xf numFmtId="2" fontId="5" fillId="2" borderId="17" xfId="0" applyNumberFormat="1" applyFont="1" applyFill="1" applyBorder="1"/>
    <xf numFmtId="2" fontId="0" fillId="2" borderId="28" xfId="0" applyNumberFormat="1" applyFont="1" applyFill="1" applyBorder="1"/>
    <xf numFmtId="2" fontId="10" fillId="2" borderId="28" xfId="0" applyNumberFormat="1" applyFont="1" applyFill="1" applyBorder="1"/>
    <xf numFmtId="2" fontId="0" fillId="2" borderId="20" xfId="0" applyNumberFormat="1" applyFont="1" applyFill="1" applyBorder="1"/>
    <xf numFmtId="2" fontId="14" fillId="2" borderId="6" xfId="0" applyNumberFormat="1" applyFont="1" applyFill="1" applyBorder="1"/>
    <xf numFmtId="0" fontId="0" fillId="0" borderId="23" xfId="0" applyFill="1" applyBorder="1" applyAlignment="1">
      <alignment wrapText="1"/>
    </xf>
    <xf numFmtId="0" fontId="0" fillId="0" borderId="13" xfId="0" applyFill="1" applyBorder="1"/>
    <xf numFmtId="0" fontId="0" fillId="0" borderId="2" xfId="0" applyFill="1" applyBorder="1"/>
    <xf numFmtId="0" fontId="0" fillId="0" borderId="19" xfId="0" applyFill="1" applyBorder="1"/>
    <xf numFmtId="2" fontId="0" fillId="2" borderId="6" xfId="0" applyNumberFormat="1" applyFont="1" applyFill="1" applyBorder="1" applyAlignment="1"/>
    <xf numFmtId="2" fontId="2" fillId="2" borderId="29" xfId="0" applyNumberFormat="1" applyFont="1" applyFill="1" applyBorder="1"/>
    <xf numFmtId="2" fontId="0" fillId="2" borderId="17" xfId="0" applyNumberFormat="1" applyFont="1" applyFill="1" applyBorder="1"/>
    <xf numFmtId="2" fontId="1" fillId="2" borderId="6" xfId="0" applyNumberFormat="1" applyFont="1" applyFill="1" applyBorder="1"/>
    <xf numFmtId="2" fontId="2" fillId="2" borderId="28" xfId="0" applyNumberFormat="1" applyFont="1" applyFill="1" applyBorder="1"/>
    <xf numFmtId="2" fontId="0" fillId="2" borderId="18" xfId="0" applyNumberFormat="1" applyFont="1" applyFill="1" applyBorder="1"/>
    <xf numFmtId="2" fontId="0" fillId="2" borderId="18" xfId="0" applyNumberFormat="1" applyFill="1" applyBorder="1"/>
    <xf numFmtId="2" fontId="0" fillId="2" borderId="28" xfId="0" applyNumberFormat="1" applyFill="1" applyBorder="1"/>
    <xf numFmtId="2" fontId="10" fillId="2" borderId="14" xfId="0" applyNumberFormat="1" applyFont="1" applyFill="1" applyBorder="1"/>
    <xf numFmtId="2" fontId="6" fillId="2" borderId="6" xfId="0" applyNumberFormat="1" applyFont="1" applyFill="1" applyBorder="1"/>
    <xf numFmtId="0" fontId="10" fillId="3" borderId="16" xfId="0" applyFont="1" applyFill="1" applyBorder="1"/>
    <xf numFmtId="2" fontId="10" fillId="3" borderId="25" xfId="0" applyNumberFormat="1" applyFont="1" applyFill="1" applyBorder="1"/>
    <xf numFmtId="0" fontId="10" fillId="3" borderId="6" xfId="0" applyFont="1" applyFill="1" applyBorder="1"/>
    <xf numFmtId="2" fontId="10" fillId="3" borderId="6" xfId="0" applyNumberFormat="1" applyFont="1" applyFill="1" applyBorder="1"/>
    <xf numFmtId="0" fontId="2" fillId="3" borderId="6" xfId="0" applyFont="1" applyFill="1" applyBorder="1"/>
    <xf numFmtId="2" fontId="0" fillId="3" borderId="6" xfId="0" applyNumberFormat="1" applyFill="1" applyBorder="1"/>
    <xf numFmtId="0" fontId="2" fillId="3" borderId="16" xfId="0" applyFont="1" applyFill="1" applyBorder="1"/>
    <xf numFmtId="2" fontId="2" fillId="3" borderId="25" xfId="0" applyNumberFormat="1" applyFont="1" applyFill="1" applyBorder="1"/>
    <xf numFmtId="0" fontId="0" fillId="3" borderId="17" xfId="0" applyFill="1" applyBorder="1"/>
    <xf numFmtId="2" fontId="2" fillId="3" borderId="17" xfId="0" applyNumberFormat="1" applyFont="1" applyFill="1" applyBorder="1" applyAlignment="1">
      <alignment wrapText="1"/>
    </xf>
    <xf numFmtId="2" fontId="0" fillId="3" borderId="6" xfId="0" applyNumberFormat="1" applyFill="1" applyBorder="1" applyAlignment="1">
      <alignment wrapText="1"/>
    </xf>
    <xf numFmtId="2" fontId="2" fillId="3" borderId="6" xfId="0" applyNumberFormat="1" applyFont="1" applyFill="1" applyBorder="1" applyAlignment="1">
      <alignment wrapText="1"/>
    </xf>
    <xf numFmtId="0" fontId="4" fillId="3" borderId="6" xfId="0" applyFont="1" applyFill="1" applyBorder="1"/>
    <xf numFmtId="2" fontId="4" fillId="3" borderId="6" xfId="0" applyNumberFormat="1" applyFont="1" applyFill="1" applyBorder="1"/>
    <xf numFmtId="0" fontId="0" fillId="3" borderId="6" xfId="0" applyFont="1" applyFill="1" applyBorder="1"/>
    <xf numFmtId="2" fontId="2" fillId="3" borderId="17" xfId="0" applyNumberFormat="1" applyFont="1" applyFill="1" applyBorder="1"/>
    <xf numFmtId="2" fontId="0" fillId="3" borderId="17" xfId="0" applyNumberFormat="1" applyFill="1" applyBorder="1"/>
    <xf numFmtId="0" fontId="2" fillId="3" borderId="17" xfId="0" applyFont="1" applyFill="1" applyBorder="1"/>
    <xf numFmtId="2" fontId="2" fillId="3" borderId="6" xfId="0" applyNumberFormat="1" applyFont="1" applyFill="1" applyBorder="1"/>
    <xf numFmtId="0" fontId="2" fillId="3" borderId="10" xfId="0" applyFont="1" applyFill="1" applyBorder="1"/>
    <xf numFmtId="2" fontId="2" fillId="3" borderId="16" xfId="0" applyNumberFormat="1" applyFont="1" applyFill="1" applyBorder="1"/>
    <xf numFmtId="2" fontId="0" fillId="3" borderId="1" xfId="0" applyNumberFormat="1" applyFill="1" applyBorder="1"/>
    <xf numFmtId="2" fontId="5" fillId="3" borderId="6" xfId="0" applyNumberFormat="1" applyFont="1" applyFill="1" applyBorder="1"/>
    <xf numFmtId="2" fontId="16" fillId="3" borderId="6" xfId="0" applyNumberFormat="1" applyFont="1" applyFill="1" applyBorder="1"/>
    <xf numFmtId="0" fontId="10" fillId="0" borderId="10" xfId="0" applyFont="1" applyFill="1" applyBorder="1"/>
    <xf numFmtId="0" fontId="17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0" fillId="2" borderId="10" xfId="0" applyFill="1" applyBorder="1" applyAlignment="1"/>
    <xf numFmtId="0" fontId="1" fillId="2" borderId="6" xfId="0" applyFont="1" applyFill="1" applyBorder="1" applyAlignment="1"/>
    <xf numFmtId="0" fontId="1" fillId="2" borderId="12" xfId="0" applyFont="1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0" fontId="1" fillId="2" borderId="24" xfId="0" applyFont="1" applyFill="1" applyBorder="1" applyAlignment="1">
      <alignment wrapText="1"/>
    </xf>
    <xf numFmtId="0" fontId="1" fillId="2" borderId="30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8"/>
  <sheetViews>
    <sheetView tabSelected="1" topLeftCell="A3" workbookViewId="0">
      <selection activeCell="B6" sqref="B6"/>
    </sheetView>
  </sheetViews>
  <sheetFormatPr defaultColWidth="8.7109375" defaultRowHeight="12.75" x14ac:dyDescent="0.2"/>
  <cols>
    <col min="1" max="1" width="26.140625" customWidth="1"/>
    <col min="2" max="2" width="57" customWidth="1"/>
    <col min="3" max="3" width="26.140625" customWidth="1"/>
    <col min="4" max="4" width="10.42578125" customWidth="1"/>
  </cols>
  <sheetData>
    <row r="1" spans="1:9" ht="11.25" hidden="1" customHeight="1" x14ac:dyDescent="0.2">
      <c r="A1" s="185"/>
      <c r="B1" s="185"/>
      <c r="C1" s="185"/>
    </row>
    <row r="2" spans="1:9" hidden="1" x14ac:dyDescent="0.2"/>
    <row r="3" spans="1:9" ht="18.75" customHeight="1" x14ac:dyDescent="0.2">
      <c r="B3" s="1"/>
      <c r="C3" s="1" t="s">
        <v>554</v>
      </c>
    </row>
    <row r="4" spans="1:9" ht="12.75" customHeight="1" x14ac:dyDescent="0.2">
      <c r="B4" s="186" t="s">
        <v>0</v>
      </c>
      <c r="C4" s="186"/>
    </row>
    <row r="5" spans="1:9" ht="12.75" customHeight="1" x14ac:dyDescent="0.2">
      <c r="B5" s="186" t="s">
        <v>555</v>
      </c>
      <c r="C5" s="186"/>
    </row>
    <row r="6" spans="1:9" ht="47.25" x14ac:dyDescent="0.25">
      <c r="B6" s="2" t="s">
        <v>434</v>
      </c>
      <c r="C6" s="1"/>
      <c r="D6" s="1"/>
      <c r="E6" s="1"/>
      <c r="F6" s="1"/>
      <c r="G6" s="1"/>
      <c r="H6" s="1"/>
      <c r="I6" s="1"/>
    </row>
    <row r="7" spans="1:9" x14ac:dyDescent="0.2">
      <c r="B7" s="3" t="s">
        <v>1</v>
      </c>
    </row>
    <row r="8" spans="1:9" x14ac:dyDescent="0.2">
      <c r="B8" s="3"/>
    </row>
    <row r="9" spans="1:9" x14ac:dyDescent="0.2">
      <c r="A9" s="4" t="s">
        <v>2</v>
      </c>
      <c r="B9" s="4" t="s">
        <v>3</v>
      </c>
      <c r="C9" s="5" t="s">
        <v>4</v>
      </c>
    </row>
    <row r="10" spans="1:9" ht="15.75" x14ac:dyDescent="0.25">
      <c r="A10" s="9" t="s">
        <v>5</v>
      </c>
      <c r="B10" s="20" t="s">
        <v>435</v>
      </c>
      <c r="C10" s="52">
        <f>C12+C13+C14+C55+C94+C96+C97+C98+C100+C54+C99+C95</f>
        <v>71594202.560000017</v>
      </c>
    </row>
    <row r="11" spans="1:9" x14ac:dyDescent="0.2">
      <c r="A11" s="26"/>
      <c r="B11" s="27" t="s">
        <v>6</v>
      </c>
      <c r="C11" s="55"/>
    </row>
    <row r="12" spans="1:9" x14ac:dyDescent="0.2">
      <c r="A12" s="26">
        <v>2111</v>
      </c>
      <c r="B12" s="28" t="s">
        <v>7</v>
      </c>
      <c r="C12" s="57">
        <v>54512149.890000001</v>
      </c>
    </row>
    <row r="13" spans="1:9" x14ac:dyDescent="0.2">
      <c r="A13" s="26">
        <v>2120</v>
      </c>
      <c r="B13" s="28" t="s">
        <v>8</v>
      </c>
      <c r="C13" s="57">
        <v>11609553.98</v>
      </c>
    </row>
    <row r="14" spans="1:9" x14ac:dyDescent="0.2">
      <c r="A14" s="26">
        <v>2210</v>
      </c>
      <c r="B14" s="28" t="s">
        <v>9</v>
      </c>
      <c r="C14" s="57">
        <f>SUM(C15:C53)</f>
        <v>1810275.26</v>
      </c>
    </row>
    <row r="15" spans="1:9" x14ac:dyDescent="0.2">
      <c r="A15" s="31"/>
      <c r="B15" s="31" t="s">
        <v>10</v>
      </c>
      <c r="C15" s="61">
        <v>248568.12</v>
      </c>
    </row>
    <row r="16" spans="1:9" ht="10.5" customHeight="1" x14ac:dyDescent="0.2">
      <c r="A16" s="31"/>
      <c r="B16" s="31" t="s">
        <v>491</v>
      </c>
      <c r="C16" s="61">
        <v>233854.33</v>
      </c>
    </row>
    <row r="17" spans="1:3" ht="0.75" hidden="1" customHeight="1" x14ac:dyDescent="0.2">
      <c r="A17" s="31"/>
      <c r="B17" s="31"/>
      <c r="C17" s="61"/>
    </row>
    <row r="18" spans="1:3" x14ac:dyDescent="0.2">
      <c r="A18" s="31"/>
      <c r="B18" s="31" t="s">
        <v>318</v>
      </c>
      <c r="C18" s="61">
        <v>3563</v>
      </c>
    </row>
    <row r="19" spans="1:3" x14ac:dyDescent="0.2">
      <c r="A19" s="31"/>
      <c r="B19" s="31" t="s">
        <v>12</v>
      </c>
      <c r="C19" s="61">
        <v>51637</v>
      </c>
    </row>
    <row r="20" spans="1:3" x14ac:dyDescent="0.2">
      <c r="A20" s="31"/>
      <c r="B20" s="31" t="s">
        <v>319</v>
      </c>
      <c r="C20" s="61">
        <v>1470</v>
      </c>
    </row>
    <row r="21" spans="1:3" x14ac:dyDescent="0.2">
      <c r="A21" s="31"/>
      <c r="B21" s="31" t="s">
        <v>399</v>
      </c>
      <c r="C21" s="61">
        <v>880</v>
      </c>
    </row>
    <row r="22" spans="1:3" ht="11.25" customHeight="1" x14ac:dyDescent="0.2">
      <c r="A22" s="31"/>
      <c r="B22" s="31" t="s">
        <v>13</v>
      </c>
      <c r="C22" s="61">
        <v>31126.28</v>
      </c>
    </row>
    <row r="23" spans="1:3" x14ac:dyDescent="0.2">
      <c r="A23" s="31"/>
      <c r="B23" s="31" t="s">
        <v>499</v>
      </c>
      <c r="C23" s="124">
        <v>17330</v>
      </c>
    </row>
    <row r="24" spans="1:3" x14ac:dyDescent="0.2">
      <c r="A24" s="31"/>
      <c r="B24" s="31" t="s">
        <v>14</v>
      </c>
      <c r="C24" s="61">
        <v>20849</v>
      </c>
    </row>
    <row r="25" spans="1:3" ht="12" customHeight="1" x14ac:dyDescent="0.2">
      <c r="A25" s="31"/>
      <c r="B25" s="31" t="s">
        <v>15</v>
      </c>
      <c r="C25" s="61">
        <v>20240.900000000001</v>
      </c>
    </row>
    <row r="26" spans="1:3" x14ac:dyDescent="0.2">
      <c r="A26" s="31"/>
      <c r="B26" s="31" t="s">
        <v>400</v>
      </c>
      <c r="C26" s="124">
        <v>11060</v>
      </c>
    </row>
    <row r="27" spans="1:3" x14ac:dyDescent="0.2">
      <c r="A27" s="31"/>
      <c r="B27" s="31" t="s">
        <v>492</v>
      </c>
      <c r="C27" s="61">
        <v>41550</v>
      </c>
    </row>
    <row r="28" spans="1:3" x14ac:dyDescent="0.2">
      <c r="A28" s="31"/>
      <c r="B28" s="31" t="s">
        <v>398</v>
      </c>
      <c r="C28" s="124">
        <v>3671</v>
      </c>
    </row>
    <row r="29" spans="1:3" x14ac:dyDescent="0.2">
      <c r="A29" s="31"/>
      <c r="B29" s="31" t="s">
        <v>496</v>
      </c>
      <c r="C29" s="61">
        <v>65600</v>
      </c>
    </row>
    <row r="30" spans="1:3" ht="11.25" customHeight="1" x14ac:dyDescent="0.2">
      <c r="A30" s="31"/>
      <c r="B30" s="31" t="s">
        <v>17</v>
      </c>
      <c r="C30" s="61">
        <v>1802.52</v>
      </c>
    </row>
    <row r="31" spans="1:3" x14ac:dyDescent="0.2">
      <c r="A31" s="31"/>
      <c r="B31" s="31" t="s">
        <v>494</v>
      </c>
      <c r="C31" s="61">
        <v>11830</v>
      </c>
    </row>
    <row r="32" spans="1:3" x14ac:dyDescent="0.2">
      <c r="A32" s="31"/>
      <c r="B32" s="31" t="s">
        <v>320</v>
      </c>
      <c r="C32" s="61">
        <v>63533</v>
      </c>
    </row>
    <row r="33" spans="1:3" x14ac:dyDescent="0.2">
      <c r="A33" s="31"/>
      <c r="B33" s="31" t="s">
        <v>493</v>
      </c>
      <c r="C33" s="61">
        <v>210248</v>
      </c>
    </row>
    <row r="34" spans="1:3" x14ac:dyDescent="0.2">
      <c r="A34" s="31"/>
      <c r="B34" s="31" t="s">
        <v>495</v>
      </c>
      <c r="C34" s="61">
        <v>3102.5</v>
      </c>
    </row>
    <row r="35" spans="1:3" x14ac:dyDescent="0.2">
      <c r="A35" s="31"/>
      <c r="B35" s="31" t="s">
        <v>20</v>
      </c>
      <c r="C35" s="61">
        <v>97468.98</v>
      </c>
    </row>
    <row r="36" spans="1:3" ht="15.75" customHeight="1" x14ac:dyDescent="0.2">
      <c r="A36" s="31"/>
      <c r="B36" s="31" t="s">
        <v>18</v>
      </c>
      <c r="C36" s="61">
        <v>2304</v>
      </c>
    </row>
    <row r="37" spans="1:3" x14ac:dyDescent="0.2">
      <c r="A37" s="32"/>
      <c r="B37" s="32" t="s">
        <v>19</v>
      </c>
      <c r="C37" s="118">
        <v>11274.13</v>
      </c>
    </row>
    <row r="38" spans="1:3" x14ac:dyDescent="0.2">
      <c r="A38" s="35"/>
      <c r="B38" s="33" t="s">
        <v>500</v>
      </c>
      <c r="C38" s="132">
        <v>4990</v>
      </c>
    </row>
    <row r="39" spans="1:3" x14ac:dyDescent="0.2">
      <c r="A39" s="35"/>
      <c r="B39" s="33" t="s">
        <v>501</v>
      </c>
      <c r="C39" s="132">
        <v>1083</v>
      </c>
    </row>
    <row r="40" spans="1:3" x14ac:dyDescent="0.2">
      <c r="A40" s="35"/>
      <c r="B40" s="33" t="s">
        <v>502</v>
      </c>
      <c r="C40" s="132">
        <v>319690</v>
      </c>
    </row>
    <row r="41" spans="1:3" x14ac:dyDescent="0.2">
      <c r="A41" s="35"/>
      <c r="B41" s="33" t="s">
        <v>503</v>
      </c>
      <c r="C41" s="132">
        <v>150219</v>
      </c>
    </row>
    <row r="42" spans="1:3" x14ac:dyDescent="0.2">
      <c r="A42" s="35"/>
      <c r="B42" s="33" t="s">
        <v>497</v>
      </c>
      <c r="C42" s="132">
        <v>30000</v>
      </c>
    </row>
    <row r="43" spans="1:3" x14ac:dyDescent="0.2">
      <c r="A43" s="35"/>
      <c r="B43" s="32" t="s">
        <v>16</v>
      </c>
      <c r="C43" s="132">
        <v>1355</v>
      </c>
    </row>
    <row r="44" spans="1:3" ht="0.75" customHeight="1" x14ac:dyDescent="0.2">
      <c r="A44" s="35"/>
      <c r="B44" s="32" t="s">
        <v>21</v>
      </c>
      <c r="C44" s="132"/>
    </row>
    <row r="45" spans="1:3" x14ac:dyDescent="0.2">
      <c r="A45" s="35"/>
      <c r="B45" s="33" t="s">
        <v>560</v>
      </c>
      <c r="C45" s="132">
        <v>121280</v>
      </c>
    </row>
    <row r="46" spans="1:3" ht="12" customHeight="1" x14ac:dyDescent="0.2">
      <c r="A46" s="35"/>
      <c r="B46" s="36" t="s">
        <v>321</v>
      </c>
      <c r="C46" s="132">
        <v>2465</v>
      </c>
    </row>
    <row r="47" spans="1:3" x14ac:dyDescent="0.2">
      <c r="A47" s="35"/>
      <c r="B47" s="146" t="s">
        <v>498</v>
      </c>
      <c r="C47" s="132">
        <v>11600</v>
      </c>
    </row>
    <row r="48" spans="1:3" x14ac:dyDescent="0.2">
      <c r="A48" s="35"/>
      <c r="B48" s="36" t="s">
        <v>322</v>
      </c>
      <c r="C48" s="132">
        <v>400</v>
      </c>
    </row>
    <row r="49" spans="1:3" x14ac:dyDescent="0.2">
      <c r="A49" s="35"/>
      <c r="B49" s="36" t="s">
        <v>323</v>
      </c>
      <c r="C49" s="132">
        <v>3580.5</v>
      </c>
    </row>
    <row r="50" spans="1:3" ht="12" customHeight="1" x14ac:dyDescent="0.2">
      <c r="A50" s="35"/>
      <c r="B50" s="36" t="s">
        <v>324</v>
      </c>
      <c r="C50" s="132">
        <v>9000</v>
      </c>
    </row>
    <row r="51" spans="1:3" hidden="1" x14ac:dyDescent="0.2">
      <c r="A51" s="35"/>
      <c r="B51" s="36" t="s">
        <v>24</v>
      </c>
      <c r="C51" s="132"/>
    </row>
    <row r="52" spans="1:3" x14ac:dyDescent="0.2">
      <c r="A52" s="35"/>
      <c r="B52" s="36" t="s">
        <v>115</v>
      </c>
      <c r="C52" s="132">
        <v>1650</v>
      </c>
    </row>
    <row r="53" spans="1:3" hidden="1" x14ac:dyDescent="0.2">
      <c r="A53" s="35"/>
      <c r="B53" s="32" t="s">
        <v>25</v>
      </c>
      <c r="C53" s="132"/>
    </row>
    <row r="54" spans="1:3" x14ac:dyDescent="0.2">
      <c r="A54" s="26">
        <v>2220</v>
      </c>
      <c r="B54" s="28" t="s">
        <v>26</v>
      </c>
      <c r="C54" s="57">
        <v>15682.23</v>
      </c>
    </row>
    <row r="55" spans="1:3" x14ac:dyDescent="0.2">
      <c r="A55" s="11">
        <v>2240</v>
      </c>
      <c r="B55" s="28" t="s">
        <v>27</v>
      </c>
      <c r="C55" s="57">
        <f>SUM(C56:C93)</f>
        <v>752408.22000000009</v>
      </c>
    </row>
    <row r="56" spans="1:3" ht="11.25" customHeight="1" x14ac:dyDescent="0.2">
      <c r="A56" s="37"/>
      <c r="B56" s="28" t="s">
        <v>325</v>
      </c>
      <c r="C56" s="61">
        <v>48017.27</v>
      </c>
    </row>
    <row r="57" spans="1:3" x14ac:dyDescent="0.2">
      <c r="A57" s="37"/>
      <c r="B57" s="33" t="s">
        <v>504</v>
      </c>
      <c r="C57" s="61">
        <v>18234.8</v>
      </c>
    </row>
    <row r="58" spans="1:3" ht="12" customHeight="1" x14ac:dyDescent="0.2">
      <c r="A58" s="37"/>
      <c r="B58" s="33" t="s">
        <v>515</v>
      </c>
      <c r="C58" s="124">
        <v>5399.8</v>
      </c>
    </row>
    <row r="59" spans="1:3" x14ac:dyDescent="0.2">
      <c r="A59" s="37"/>
      <c r="B59" s="31" t="s">
        <v>402</v>
      </c>
      <c r="C59" s="61">
        <v>11934.02</v>
      </c>
    </row>
    <row r="60" spans="1:3" x14ac:dyDescent="0.2">
      <c r="A60" s="37"/>
      <c r="B60" s="31" t="s">
        <v>238</v>
      </c>
      <c r="C60" s="61">
        <v>15648</v>
      </c>
    </row>
    <row r="61" spans="1:3" ht="12" customHeight="1" x14ac:dyDescent="0.2">
      <c r="A61" s="37"/>
      <c r="B61" s="28" t="s">
        <v>30</v>
      </c>
      <c r="C61" s="61">
        <v>38867</v>
      </c>
    </row>
    <row r="62" spans="1:3" x14ac:dyDescent="0.2">
      <c r="A62" s="37"/>
      <c r="B62" s="31" t="s">
        <v>507</v>
      </c>
      <c r="C62" s="61">
        <v>27279.14</v>
      </c>
    </row>
    <row r="63" spans="1:3" x14ac:dyDescent="0.2">
      <c r="A63" s="37"/>
      <c r="B63" s="33" t="s">
        <v>506</v>
      </c>
      <c r="C63" s="61">
        <v>39420</v>
      </c>
    </row>
    <row r="64" spans="1:3" x14ac:dyDescent="0.2">
      <c r="A64" s="37"/>
      <c r="B64" s="33" t="s">
        <v>505</v>
      </c>
      <c r="C64" s="61">
        <v>14556.11</v>
      </c>
    </row>
    <row r="65" spans="1:3" x14ac:dyDescent="0.2">
      <c r="A65" s="37"/>
      <c r="B65" s="33" t="s">
        <v>404</v>
      </c>
      <c r="C65" s="61">
        <v>948.3</v>
      </c>
    </row>
    <row r="66" spans="1:3" x14ac:dyDescent="0.2">
      <c r="A66" s="37"/>
      <c r="B66" s="31" t="s">
        <v>403</v>
      </c>
      <c r="C66" s="61">
        <v>4700</v>
      </c>
    </row>
    <row r="67" spans="1:3" ht="12" customHeight="1" x14ac:dyDescent="0.2">
      <c r="A67" s="37"/>
      <c r="B67" s="28" t="s">
        <v>326</v>
      </c>
      <c r="C67" s="61">
        <v>14010.33</v>
      </c>
    </row>
    <row r="68" spans="1:3" x14ac:dyDescent="0.2">
      <c r="A68" s="37"/>
      <c r="B68" s="33" t="s">
        <v>508</v>
      </c>
      <c r="C68" s="61">
        <v>31340</v>
      </c>
    </row>
    <row r="69" spans="1:3" x14ac:dyDescent="0.2">
      <c r="A69" s="37"/>
      <c r="B69" s="28" t="s">
        <v>327</v>
      </c>
      <c r="C69" s="61">
        <v>434</v>
      </c>
    </row>
    <row r="70" spans="1:3" x14ac:dyDescent="0.2">
      <c r="A70" s="37"/>
      <c r="B70" s="31" t="s">
        <v>512</v>
      </c>
      <c r="C70" s="61">
        <v>58054.5</v>
      </c>
    </row>
    <row r="71" spans="1:3" x14ac:dyDescent="0.2">
      <c r="A71" s="37"/>
      <c r="B71" s="31" t="s">
        <v>514</v>
      </c>
      <c r="C71" s="61">
        <v>5925</v>
      </c>
    </row>
    <row r="72" spans="1:3" x14ac:dyDescent="0.2">
      <c r="A72" s="37"/>
      <c r="B72" s="33" t="s">
        <v>509</v>
      </c>
      <c r="C72" s="124">
        <v>46039.040000000001</v>
      </c>
    </row>
    <row r="73" spans="1:3" x14ac:dyDescent="0.2">
      <c r="A73" s="37"/>
      <c r="B73" s="33" t="s">
        <v>513</v>
      </c>
      <c r="C73" s="61">
        <v>2166.59</v>
      </c>
    </row>
    <row r="74" spans="1:3" x14ac:dyDescent="0.2">
      <c r="A74" s="37"/>
      <c r="B74" s="28" t="s">
        <v>32</v>
      </c>
      <c r="C74" s="61">
        <v>272160.2</v>
      </c>
    </row>
    <row r="75" spans="1:3" ht="0.75" customHeight="1" x14ac:dyDescent="0.2">
      <c r="A75" s="37"/>
      <c r="B75" s="28" t="s">
        <v>33</v>
      </c>
      <c r="C75" s="61"/>
    </row>
    <row r="76" spans="1:3" x14ac:dyDescent="0.2">
      <c r="A76" s="27"/>
      <c r="B76" s="31" t="s">
        <v>517</v>
      </c>
      <c r="C76" s="61">
        <v>6000</v>
      </c>
    </row>
    <row r="77" spans="1:3" x14ac:dyDescent="0.2">
      <c r="A77" s="27"/>
      <c r="B77" s="31" t="s">
        <v>516</v>
      </c>
      <c r="C77" s="61">
        <v>927</v>
      </c>
    </row>
    <row r="78" spans="1:3" ht="12" customHeight="1" x14ac:dyDescent="0.2">
      <c r="A78" s="27"/>
      <c r="B78" s="27" t="s">
        <v>34</v>
      </c>
      <c r="C78" s="61">
        <v>6980</v>
      </c>
    </row>
    <row r="79" spans="1:3" hidden="1" x14ac:dyDescent="0.2">
      <c r="A79" s="27"/>
      <c r="B79" s="27" t="s">
        <v>35</v>
      </c>
      <c r="C79" s="61"/>
    </row>
    <row r="80" spans="1:3" hidden="1" x14ac:dyDescent="0.2">
      <c r="A80" s="28"/>
      <c r="B80" s="32" t="s">
        <v>239</v>
      </c>
      <c r="C80" s="118"/>
    </row>
    <row r="81" spans="1:3" hidden="1" x14ac:dyDescent="0.2">
      <c r="A81" s="28"/>
      <c r="B81" s="32" t="s">
        <v>240</v>
      </c>
      <c r="C81" s="118"/>
    </row>
    <row r="82" spans="1:3" ht="12" customHeight="1" x14ac:dyDescent="0.2">
      <c r="A82" s="28"/>
      <c r="B82" s="28" t="s">
        <v>328</v>
      </c>
      <c r="C82" s="118">
        <v>1050</v>
      </c>
    </row>
    <row r="83" spans="1:3" hidden="1" x14ac:dyDescent="0.2">
      <c r="A83" s="28"/>
      <c r="B83" s="28" t="s">
        <v>36</v>
      </c>
      <c r="C83" s="118"/>
    </row>
    <row r="84" spans="1:3" ht="12" customHeight="1" x14ac:dyDescent="0.2">
      <c r="A84" s="28"/>
      <c r="B84" s="33" t="s">
        <v>510</v>
      </c>
      <c r="C84" s="118">
        <v>3355</v>
      </c>
    </row>
    <row r="85" spans="1:3" hidden="1" x14ac:dyDescent="0.2">
      <c r="A85" s="28"/>
      <c r="B85" s="32" t="s">
        <v>241</v>
      </c>
      <c r="C85" s="118"/>
    </row>
    <row r="86" spans="1:3" x14ac:dyDescent="0.2">
      <c r="A86" s="28"/>
      <c r="B86" s="32" t="s">
        <v>329</v>
      </c>
      <c r="C86" s="118">
        <v>53791.8</v>
      </c>
    </row>
    <row r="87" spans="1:3" ht="12" customHeight="1" x14ac:dyDescent="0.2">
      <c r="A87" s="28"/>
      <c r="B87" s="33" t="s">
        <v>511</v>
      </c>
      <c r="C87" s="118">
        <v>7220</v>
      </c>
    </row>
    <row r="88" spans="1:3" hidden="1" x14ac:dyDescent="0.2">
      <c r="A88" s="28"/>
      <c r="B88" s="32" t="s">
        <v>242</v>
      </c>
      <c r="C88" s="118"/>
    </row>
    <row r="89" spans="1:3" hidden="1" x14ac:dyDescent="0.2">
      <c r="A89" s="28"/>
      <c r="B89" s="32" t="s">
        <v>243</v>
      </c>
      <c r="C89" s="118"/>
    </row>
    <row r="90" spans="1:3" x14ac:dyDescent="0.2">
      <c r="A90" s="28"/>
      <c r="B90" s="33" t="s">
        <v>265</v>
      </c>
      <c r="C90" s="118">
        <v>90</v>
      </c>
    </row>
    <row r="91" spans="1:3" x14ac:dyDescent="0.2">
      <c r="A91" s="28"/>
      <c r="B91" s="33" t="s">
        <v>401</v>
      </c>
      <c r="C91" s="118">
        <v>300</v>
      </c>
    </row>
    <row r="92" spans="1:3" ht="0.75" customHeight="1" x14ac:dyDescent="0.2">
      <c r="A92" s="28"/>
      <c r="B92" s="32" t="s">
        <v>244</v>
      </c>
      <c r="C92" s="118"/>
    </row>
    <row r="93" spans="1:3" x14ac:dyDescent="0.2">
      <c r="A93" s="28"/>
      <c r="B93" s="28" t="s">
        <v>37</v>
      </c>
      <c r="C93" s="118">
        <v>17560.32</v>
      </c>
    </row>
    <row r="94" spans="1:3" x14ac:dyDescent="0.2">
      <c r="A94" s="26">
        <v>2250</v>
      </c>
      <c r="B94" s="27" t="s">
        <v>38</v>
      </c>
      <c r="C94" s="57">
        <v>121847.23</v>
      </c>
    </row>
    <row r="95" spans="1:3" x14ac:dyDescent="0.2">
      <c r="A95" s="30">
        <v>2271</v>
      </c>
      <c r="B95" s="27" t="s">
        <v>39</v>
      </c>
      <c r="C95" s="57">
        <v>612815.80000000005</v>
      </c>
    </row>
    <row r="96" spans="1:3" x14ac:dyDescent="0.2">
      <c r="A96" s="24">
        <v>2272</v>
      </c>
      <c r="B96" s="27" t="s">
        <v>40</v>
      </c>
      <c r="C96" s="57">
        <v>70294.45</v>
      </c>
    </row>
    <row r="97" spans="1:3" x14ac:dyDescent="0.2">
      <c r="A97" s="24">
        <v>2273</v>
      </c>
      <c r="B97" s="27" t="s">
        <v>41</v>
      </c>
      <c r="C97" s="57">
        <v>401689.72</v>
      </c>
    </row>
    <row r="98" spans="1:3" x14ac:dyDescent="0.2">
      <c r="A98" s="26">
        <v>2275</v>
      </c>
      <c r="B98" s="27" t="s">
        <v>42</v>
      </c>
      <c r="C98" s="57">
        <v>1660205.72</v>
      </c>
    </row>
    <row r="99" spans="1:3" x14ac:dyDescent="0.2">
      <c r="A99" s="26">
        <v>2282</v>
      </c>
      <c r="B99" s="27" t="s">
        <v>43</v>
      </c>
      <c r="C99" s="57">
        <v>4549</v>
      </c>
    </row>
    <row r="100" spans="1:3" x14ac:dyDescent="0.2">
      <c r="A100" s="26">
        <v>2800</v>
      </c>
      <c r="B100" s="27" t="s">
        <v>44</v>
      </c>
      <c r="C100" s="57">
        <v>22731.06</v>
      </c>
    </row>
    <row r="101" spans="1:3" ht="15.75" x14ac:dyDescent="0.25">
      <c r="A101" s="97" t="s">
        <v>45</v>
      </c>
      <c r="B101" s="51" t="s">
        <v>436</v>
      </c>
      <c r="C101" s="52">
        <f>C103+C115</f>
        <v>355458</v>
      </c>
    </row>
    <row r="102" spans="1:3" ht="13.5" customHeight="1" x14ac:dyDescent="0.2">
      <c r="A102" s="53"/>
      <c r="B102" s="54" t="s">
        <v>6</v>
      </c>
      <c r="C102" s="55"/>
    </row>
    <row r="103" spans="1:3" ht="13.5" customHeight="1" x14ac:dyDescent="0.2">
      <c r="A103" s="53">
        <v>3110</v>
      </c>
      <c r="B103" s="56" t="s">
        <v>46</v>
      </c>
      <c r="C103" s="86">
        <f>SUM(C104:C114)</f>
        <v>355458</v>
      </c>
    </row>
    <row r="104" spans="1:3" x14ac:dyDescent="0.2">
      <c r="A104" s="56"/>
      <c r="B104" s="100" t="s">
        <v>489</v>
      </c>
      <c r="C104" s="56">
        <v>17400</v>
      </c>
    </row>
    <row r="105" spans="1:3" x14ac:dyDescent="0.2">
      <c r="A105" s="56"/>
      <c r="B105" s="100" t="s">
        <v>488</v>
      </c>
      <c r="C105" s="56">
        <v>289243</v>
      </c>
    </row>
    <row r="106" spans="1:3" x14ac:dyDescent="0.2">
      <c r="A106" s="56"/>
      <c r="B106" s="100" t="s">
        <v>490</v>
      </c>
      <c r="C106" s="56">
        <v>40216</v>
      </c>
    </row>
    <row r="107" spans="1:3" x14ac:dyDescent="0.2">
      <c r="A107" s="54"/>
      <c r="B107" s="54" t="s">
        <v>47</v>
      </c>
      <c r="C107" s="54">
        <v>8599</v>
      </c>
    </row>
    <row r="108" spans="1:3" hidden="1" x14ac:dyDescent="0.2">
      <c r="A108" s="28"/>
      <c r="B108" s="28" t="s">
        <v>48</v>
      </c>
      <c r="C108" s="56"/>
    </row>
    <row r="109" spans="1:3" hidden="1" x14ac:dyDescent="0.2">
      <c r="A109" s="28"/>
      <c r="B109" s="32" t="s">
        <v>270</v>
      </c>
      <c r="C109" s="56"/>
    </row>
    <row r="110" spans="1:3" hidden="1" x14ac:dyDescent="0.2">
      <c r="A110" s="28"/>
      <c r="B110" s="32" t="s">
        <v>271</v>
      </c>
      <c r="C110" s="56"/>
    </row>
    <row r="111" spans="1:3" hidden="1" x14ac:dyDescent="0.2">
      <c r="A111" s="28"/>
      <c r="B111" s="32" t="s">
        <v>272</v>
      </c>
      <c r="C111" s="56"/>
    </row>
    <row r="112" spans="1:3" hidden="1" x14ac:dyDescent="0.2">
      <c r="A112" s="28"/>
      <c r="B112" s="32" t="s">
        <v>273</v>
      </c>
      <c r="C112" s="56"/>
    </row>
    <row r="113" spans="1:3" hidden="1" x14ac:dyDescent="0.2">
      <c r="A113" s="28"/>
      <c r="B113" s="32" t="s">
        <v>283</v>
      </c>
      <c r="C113" s="56"/>
    </row>
    <row r="114" spans="1:3" hidden="1" x14ac:dyDescent="0.2">
      <c r="A114" s="28"/>
      <c r="B114" s="28" t="s">
        <v>49</v>
      </c>
      <c r="C114" s="56"/>
    </row>
    <row r="115" spans="1:3" hidden="1" x14ac:dyDescent="0.2">
      <c r="A115" s="24">
        <v>3132</v>
      </c>
      <c r="B115" s="28" t="s">
        <v>50</v>
      </c>
      <c r="C115" s="86">
        <f>SUM(C116:C126)</f>
        <v>0</v>
      </c>
    </row>
    <row r="116" spans="1:3" hidden="1" x14ac:dyDescent="0.2">
      <c r="A116" s="27"/>
      <c r="B116" s="27" t="s">
        <v>51</v>
      </c>
      <c r="C116" s="54"/>
    </row>
    <row r="117" spans="1:3" hidden="1" x14ac:dyDescent="0.2">
      <c r="A117" s="27"/>
      <c r="B117" s="27" t="s">
        <v>52</v>
      </c>
      <c r="C117" s="54"/>
    </row>
    <row r="118" spans="1:3" hidden="1" x14ac:dyDescent="0.2">
      <c r="A118" s="27"/>
      <c r="B118" s="27" t="s">
        <v>53</v>
      </c>
      <c r="C118" s="54"/>
    </row>
    <row r="119" spans="1:3" hidden="1" x14ac:dyDescent="0.2">
      <c r="A119" s="27"/>
      <c r="B119" s="27" t="s">
        <v>54</v>
      </c>
      <c r="C119" s="54"/>
    </row>
    <row r="120" spans="1:3" hidden="1" x14ac:dyDescent="0.2">
      <c r="A120" s="27"/>
      <c r="B120" s="31" t="s">
        <v>274</v>
      </c>
      <c r="C120" s="54"/>
    </row>
    <row r="121" spans="1:3" hidden="1" x14ac:dyDescent="0.2">
      <c r="A121" s="27"/>
      <c r="B121" s="31" t="s">
        <v>55</v>
      </c>
      <c r="C121" s="54"/>
    </row>
    <row r="122" spans="1:3" hidden="1" x14ac:dyDescent="0.2">
      <c r="A122" s="27"/>
      <c r="B122" s="31" t="s">
        <v>275</v>
      </c>
      <c r="C122" s="54"/>
    </row>
    <row r="123" spans="1:3" hidden="1" x14ac:dyDescent="0.2">
      <c r="A123" s="27"/>
      <c r="B123" s="31" t="s">
        <v>276</v>
      </c>
      <c r="C123" s="54"/>
    </row>
    <row r="124" spans="1:3" hidden="1" x14ac:dyDescent="0.2">
      <c r="A124" s="27"/>
      <c r="B124" s="31" t="s">
        <v>277</v>
      </c>
      <c r="C124" s="54"/>
    </row>
    <row r="125" spans="1:3" hidden="1" x14ac:dyDescent="0.2">
      <c r="A125" s="27"/>
      <c r="B125" s="31" t="s">
        <v>278</v>
      </c>
      <c r="C125" s="54"/>
    </row>
    <row r="126" spans="1:3" hidden="1" x14ac:dyDescent="0.2">
      <c r="A126" s="27"/>
      <c r="B126" s="31" t="s">
        <v>279</v>
      </c>
      <c r="C126" s="54"/>
    </row>
    <row r="127" spans="1:3" ht="27.75" customHeight="1" x14ac:dyDescent="0.25">
      <c r="A127" s="38" t="s">
        <v>56</v>
      </c>
      <c r="B127" s="21" t="s">
        <v>437</v>
      </c>
      <c r="C127" s="133">
        <f>C130+C131+C132+C145+C154+C155+C156+C157+C159+C158</f>
        <v>2077254.19</v>
      </c>
    </row>
    <row r="128" spans="1:3" ht="0.75" customHeight="1" x14ac:dyDescent="0.2">
      <c r="A128" s="26"/>
      <c r="B128" s="28"/>
      <c r="C128" s="61"/>
    </row>
    <row r="129" spans="1:3" x14ac:dyDescent="0.2">
      <c r="A129" s="26"/>
      <c r="B129" s="28" t="s">
        <v>57</v>
      </c>
      <c r="C129" s="61"/>
    </row>
    <row r="130" spans="1:3" x14ac:dyDescent="0.2">
      <c r="A130" s="26">
        <v>2111</v>
      </c>
      <c r="B130" s="39" t="s">
        <v>7</v>
      </c>
      <c r="C130" s="86">
        <v>1512876.83</v>
      </c>
    </row>
    <row r="131" spans="1:3" x14ac:dyDescent="0.2">
      <c r="A131" s="26">
        <v>2120</v>
      </c>
      <c r="B131" s="28" t="s">
        <v>8</v>
      </c>
      <c r="C131" s="86">
        <v>344544.88</v>
      </c>
    </row>
    <row r="132" spans="1:3" x14ac:dyDescent="0.2">
      <c r="A132" s="26">
        <v>2210</v>
      </c>
      <c r="B132" s="28" t="s">
        <v>9</v>
      </c>
      <c r="C132" s="86">
        <f>SUM(C133:C144)</f>
        <v>23049.989999999998</v>
      </c>
    </row>
    <row r="133" spans="1:3" x14ac:dyDescent="0.2">
      <c r="A133" s="21"/>
      <c r="B133" s="40" t="s">
        <v>58</v>
      </c>
      <c r="C133" s="65">
        <v>8204</v>
      </c>
    </row>
    <row r="134" spans="1:3" hidden="1" x14ac:dyDescent="0.2">
      <c r="A134" s="21"/>
      <c r="B134" s="40" t="s">
        <v>59</v>
      </c>
      <c r="C134" s="65"/>
    </row>
    <row r="135" spans="1:3" hidden="1" x14ac:dyDescent="0.2">
      <c r="A135" s="21"/>
      <c r="B135" s="40" t="s">
        <v>60</v>
      </c>
      <c r="C135" s="65"/>
    </row>
    <row r="136" spans="1:3" x14ac:dyDescent="0.2">
      <c r="A136" s="21"/>
      <c r="B136" s="127" t="s">
        <v>395</v>
      </c>
      <c r="C136" s="65">
        <v>770</v>
      </c>
    </row>
    <row r="137" spans="1:3" x14ac:dyDescent="0.2">
      <c r="A137" s="21"/>
      <c r="B137" s="127" t="s">
        <v>76</v>
      </c>
      <c r="C137" s="65">
        <v>600</v>
      </c>
    </row>
    <row r="138" spans="1:3" x14ac:dyDescent="0.2">
      <c r="A138" s="21"/>
      <c r="B138" s="127" t="s">
        <v>143</v>
      </c>
      <c r="C138" s="65">
        <v>4629.4799999999996</v>
      </c>
    </row>
    <row r="139" spans="1:3" hidden="1" x14ac:dyDescent="0.2">
      <c r="A139" s="21"/>
      <c r="B139" s="40" t="s">
        <v>62</v>
      </c>
      <c r="C139" s="65"/>
    </row>
    <row r="140" spans="1:3" x14ac:dyDescent="0.2">
      <c r="A140" s="21"/>
      <c r="B140" s="127" t="s">
        <v>486</v>
      </c>
      <c r="C140" s="65">
        <v>2100</v>
      </c>
    </row>
    <row r="141" spans="1:3" x14ac:dyDescent="0.2">
      <c r="A141" s="22"/>
      <c r="B141" s="127" t="s">
        <v>115</v>
      </c>
      <c r="C141" s="65">
        <v>1100</v>
      </c>
    </row>
    <row r="142" spans="1:3" x14ac:dyDescent="0.2">
      <c r="A142" s="22"/>
      <c r="B142" s="127" t="s">
        <v>485</v>
      </c>
      <c r="C142" s="65">
        <v>2165.5100000000002</v>
      </c>
    </row>
    <row r="143" spans="1:3" hidden="1" x14ac:dyDescent="0.2">
      <c r="A143" s="22"/>
      <c r="B143" s="40" t="s">
        <v>63</v>
      </c>
      <c r="C143" s="65"/>
    </row>
    <row r="144" spans="1:3" x14ac:dyDescent="0.2">
      <c r="A144" s="22"/>
      <c r="B144" s="40" t="s">
        <v>330</v>
      </c>
      <c r="C144" s="65">
        <v>3481</v>
      </c>
    </row>
    <row r="145" spans="1:3" x14ac:dyDescent="0.2">
      <c r="A145" s="11">
        <v>2240</v>
      </c>
      <c r="B145" s="27" t="s">
        <v>27</v>
      </c>
      <c r="C145" s="86">
        <f>SUM(C146:C153)</f>
        <v>23985.179999999997</v>
      </c>
    </row>
    <row r="146" spans="1:3" x14ac:dyDescent="0.2">
      <c r="A146" s="21"/>
      <c r="B146" s="31" t="s">
        <v>331</v>
      </c>
      <c r="C146" s="54">
        <v>4729.32</v>
      </c>
    </row>
    <row r="147" spans="1:3" x14ac:dyDescent="0.2">
      <c r="A147" s="21"/>
      <c r="B147" s="125" t="s">
        <v>406</v>
      </c>
      <c r="C147" s="65">
        <v>8435.48</v>
      </c>
    </row>
    <row r="148" spans="1:3" x14ac:dyDescent="0.2">
      <c r="A148" s="21"/>
      <c r="B148" s="125" t="s">
        <v>405</v>
      </c>
      <c r="C148" s="54">
        <v>133</v>
      </c>
    </row>
    <row r="149" spans="1:3" x14ac:dyDescent="0.2">
      <c r="A149" s="21"/>
      <c r="B149" s="125" t="s">
        <v>407</v>
      </c>
      <c r="C149" s="149">
        <v>2256.12</v>
      </c>
    </row>
    <row r="150" spans="1:3" x14ac:dyDescent="0.2">
      <c r="A150" s="21"/>
      <c r="B150" s="127" t="s">
        <v>408</v>
      </c>
      <c r="C150" s="149">
        <v>60</v>
      </c>
    </row>
    <row r="151" spans="1:3" x14ac:dyDescent="0.2">
      <c r="A151" s="21"/>
      <c r="B151" s="127" t="s">
        <v>480</v>
      </c>
      <c r="C151" s="149">
        <v>2342.2800000000002</v>
      </c>
    </row>
    <row r="152" spans="1:3" x14ac:dyDescent="0.2">
      <c r="A152" s="21"/>
      <c r="B152" s="127" t="s">
        <v>487</v>
      </c>
      <c r="C152" s="149">
        <v>535.5</v>
      </c>
    </row>
    <row r="153" spans="1:3" x14ac:dyDescent="0.2">
      <c r="A153" s="21"/>
      <c r="B153" s="29" t="s">
        <v>67</v>
      </c>
      <c r="C153" s="54">
        <v>5493.48</v>
      </c>
    </row>
    <row r="154" spans="1:3" x14ac:dyDescent="0.2">
      <c r="A154" s="30">
        <v>2250</v>
      </c>
      <c r="B154" s="27" t="s">
        <v>68</v>
      </c>
      <c r="C154" s="86">
        <v>4698.29</v>
      </c>
    </row>
    <row r="155" spans="1:3" x14ac:dyDescent="0.2">
      <c r="A155" s="24">
        <v>2272</v>
      </c>
      <c r="B155" s="27" t="s">
        <v>69</v>
      </c>
      <c r="C155" s="86">
        <v>2374.1799999999998</v>
      </c>
    </row>
    <row r="156" spans="1:3" x14ac:dyDescent="0.2">
      <c r="A156" s="24">
        <v>2273</v>
      </c>
      <c r="B156" s="27" t="s">
        <v>41</v>
      </c>
      <c r="C156" s="57">
        <v>28464.76</v>
      </c>
    </row>
    <row r="157" spans="1:3" x14ac:dyDescent="0.2">
      <c r="A157" s="24">
        <v>2274</v>
      </c>
      <c r="B157" s="27" t="s">
        <v>70</v>
      </c>
      <c r="C157" s="57">
        <v>134655.07999999999</v>
      </c>
    </row>
    <row r="158" spans="1:3" x14ac:dyDescent="0.2">
      <c r="A158" s="24">
        <v>2275</v>
      </c>
      <c r="B158" s="27" t="s">
        <v>42</v>
      </c>
      <c r="C158" s="86">
        <v>1575.77</v>
      </c>
    </row>
    <row r="159" spans="1:3" x14ac:dyDescent="0.2">
      <c r="A159" s="41">
        <v>2800</v>
      </c>
      <c r="B159" s="8" t="s">
        <v>71</v>
      </c>
      <c r="C159" s="150">
        <v>1029.23</v>
      </c>
    </row>
    <row r="160" spans="1:3" ht="15.75" x14ac:dyDescent="0.25">
      <c r="A160" s="9" t="s">
        <v>72</v>
      </c>
      <c r="B160" s="20" t="s">
        <v>435</v>
      </c>
      <c r="C160" s="52">
        <f>C162+C163+C164+C202+C237+C238+C239+C240+C241+C243+C200+C242+C201</f>
        <v>17445635.039999999</v>
      </c>
    </row>
    <row r="161" spans="1:5" x14ac:dyDescent="0.2">
      <c r="A161" s="26"/>
      <c r="B161" s="27" t="s">
        <v>6</v>
      </c>
      <c r="C161" s="55"/>
    </row>
    <row r="162" spans="1:5" x14ac:dyDescent="0.2">
      <c r="A162" s="26">
        <v>2111</v>
      </c>
      <c r="B162" s="28" t="s">
        <v>7</v>
      </c>
      <c r="C162" s="55">
        <v>12556664.890000001</v>
      </c>
    </row>
    <row r="163" spans="1:5" x14ac:dyDescent="0.2">
      <c r="A163" s="26">
        <v>2120</v>
      </c>
      <c r="B163" s="28" t="s">
        <v>8</v>
      </c>
      <c r="C163" s="55">
        <v>2744614.34</v>
      </c>
    </row>
    <row r="164" spans="1:5" x14ac:dyDescent="0.2">
      <c r="A164" s="26">
        <v>2210</v>
      </c>
      <c r="B164" s="27" t="s">
        <v>9</v>
      </c>
      <c r="C164" s="55">
        <f>SUM(C165:C199)</f>
        <v>140468</v>
      </c>
    </row>
    <row r="165" spans="1:5" x14ac:dyDescent="0.2">
      <c r="A165" s="30"/>
      <c r="B165" s="42" t="s">
        <v>73</v>
      </c>
      <c r="C165" s="61">
        <f>9861.4+30321.5-7500</f>
        <v>32682.9</v>
      </c>
    </row>
    <row r="166" spans="1:5" hidden="1" x14ac:dyDescent="0.2">
      <c r="A166" s="30"/>
      <c r="B166" s="43" t="s">
        <v>245</v>
      </c>
      <c r="C166" s="61"/>
    </row>
    <row r="167" spans="1:5" hidden="1" x14ac:dyDescent="0.2">
      <c r="A167" s="30"/>
      <c r="B167" s="42" t="s">
        <v>246</v>
      </c>
      <c r="C167" s="61"/>
    </row>
    <row r="168" spans="1:5" hidden="1" x14ac:dyDescent="0.2">
      <c r="A168" s="30"/>
      <c r="B168" s="42" t="s">
        <v>11</v>
      </c>
      <c r="C168" s="61"/>
    </row>
    <row r="169" spans="1:5" hidden="1" x14ac:dyDescent="0.2">
      <c r="A169" s="30"/>
      <c r="B169" s="42" t="s">
        <v>74</v>
      </c>
      <c r="C169" s="61"/>
    </row>
    <row r="170" spans="1:5" hidden="1" x14ac:dyDescent="0.2">
      <c r="A170" s="30"/>
      <c r="B170" s="42" t="s">
        <v>247</v>
      </c>
      <c r="C170" s="61"/>
    </row>
    <row r="171" spans="1:5" x14ac:dyDescent="0.2">
      <c r="A171" s="30"/>
      <c r="B171" s="42" t="s">
        <v>75</v>
      </c>
      <c r="C171" s="61">
        <v>9571</v>
      </c>
    </row>
    <row r="172" spans="1:5" x14ac:dyDescent="0.2">
      <c r="A172" s="30"/>
      <c r="B172" s="42" t="s">
        <v>76</v>
      </c>
      <c r="C172" s="61">
        <v>1410</v>
      </c>
    </row>
    <row r="173" spans="1:5" x14ac:dyDescent="0.2">
      <c r="A173" s="30"/>
      <c r="B173" s="42" t="s">
        <v>248</v>
      </c>
      <c r="C173" s="61">
        <v>2400</v>
      </c>
    </row>
    <row r="174" spans="1:5" x14ac:dyDescent="0.2">
      <c r="A174" s="30"/>
      <c r="B174" s="42" t="s">
        <v>390</v>
      </c>
      <c r="C174" s="61">
        <v>6695</v>
      </c>
      <c r="D174" s="6"/>
      <c r="E174" s="7"/>
    </row>
    <row r="175" spans="1:5" x14ac:dyDescent="0.2">
      <c r="A175" s="30"/>
      <c r="B175" s="42" t="s">
        <v>391</v>
      </c>
      <c r="C175" s="61">
        <v>23720</v>
      </c>
      <c r="D175" s="6"/>
      <c r="E175" s="7"/>
    </row>
    <row r="176" spans="1:5" x14ac:dyDescent="0.2">
      <c r="A176" s="30"/>
      <c r="B176" s="42" t="s">
        <v>392</v>
      </c>
      <c r="C176" s="61">
        <v>6970</v>
      </c>
      <c r="D176" s="6"/>
      <c r="E176" s="7"/>
    </row>
    <row r="177" spans="1:5" x14ac:dyDescent="0.2">
      <c r="A177" s="30"/>
      <c r="B177" s="42" t="s">
        <v>393</v>
      </c>
      <c r="C177" s="61">
        <v>2153</v>
      </c>
      <c r="D177" s="6"/>
      <c r="E177" s="7"/>
    </row>
    <row r="178" spans="1:5" x14ac:dyDescent="0.2">
      <c r="A178" s="30"/>
      <c r="B178" s="42" t="s">
        <v>249</v>
      </c>
      <c r="C178" s="61">
        <v>3308.95</v>
      </c>
      <c r="D178" s="6"/>
      <c r="E178" s="7"/>
    </row>
    <row r="179" spans="1:5" ht="0.75" customHeight="1" x14ac:dyDescent="0.2">
      <c r="A179" s="30"/>
      <c r="B179" s="42" t="s">
        <v>250</v>
      </c>
      <c r="C179" s="61"/>
      <c r="D179" s="6"/>
      <c r="E179" s="7"/>
    </row>
    <row r="180" spans="1:5" hidden="1" x14ac:dyDescent="0.2">
      <c r="A180" s="30"/>
      <c r="B180" s="42" t="s">
        <v>77</v>
      </c>
      <c r="C180" s="61"/>
      <c r="D180" s="6"/>
      <c r="E180" s="7"/>
    </row>
    <row r="181" spans="1:5" hidden="1" x14ac:dyDescent="0.2">
      <c r="A181" s="30"/>
      <c r="B181" s="42" t="s">
        <v>61</v>
      </c>
      <c r="C181" s="61"/>
      <c r="D181" s="6"/>
      <c r="E181" s="7"/>
    </row>
    <row r="182" spans="1:5" hidden="1" x14ac:dyDescent="0.2">
      <c r="A182" s="30"/>
      <c r="B182" s="43" t="s">
        <v>251</v>
      </c>
      <c r="C182" s="61"/>
      <c r="D182" s="6"/>
      <c r="E182" s="7"/>
    </row>
    <row r="183" spans="1:5" x14ac:dyDescent="0.2">
      <c r="A183" s="30"/>
      <c r="B183" s="42" t="s">
        <v>19</v>
      </c>
      <c r="C183" s="61">
        <v>1874.15</v>
      </c>
      <c r="D183" s="6"/>
      <c r="E183" s="7"/>
    </row>
    <row r="184" spans="1:5" x14ac:dyDescent="0.2">
      <c r="A184" s="30"/>
      <c r="B184" s="42" t="s">
        <v>11</v>
      </c>
      <c r="C184" s="61">
        <v>2789</v>
      </c>
      <c r="D184" s="6"/>
      <c r="E184" s="7"/>
    </row>
    <row r="185" spans="1:5" x14ac:dyDescent="0.2">
      <c r="A185" s="30"/>
      <c r="B185" s="42" t="s">
        <v>312</v>
      </c>
      <c r="C185" s="61">
        <v>8549</v>
      </c>
      <c r="D185" s="6"/>
      <c r="E185" s="7"/>
    </row>
    <row r="186" spans="1:5" x14ac:dyDescent="0.2">
      <c r="A186" s="30"/>
      <c r="B186" s="42" t="s">
        <v>439</v>
      </c>
      <c r="C186" s="61">
        <v>15000</v>
      </c>
      <c r="D186" s="6"/>
      <c r="E186" s="7"/>
    </row>
    <row r="187" spans="1:5" ht="0.75" customHeight="1" x14ac:dyDescent="0.2">
      <c r="A187" s="30"/>
      <c r="B187" s="42" t="s">
        <v>252</v>
      </c>
      <c r="C187" s="61"/>
      <c r="D187" s="6"/>
      <c r="E187" s="7"/>
    </row>
    <row r="188" spans="1:5" hidden="1" x14ac:dyDescent="0.2">
      <c r="A188" s="30"/>
      <c r="B188" s="42" t="s">
        <v>19</v>
      </c>
      <c r="C188" s="61"/>
      <c r="D188" s="6"/>
      <c r="E188" s="7"/>
    </row>
    <row r="189" spans="1:5" hidden="1" x14ac:dyDescent="0.2">
      <c r="A189" s="30"/>
      <c r="B189" s="42" t="s">
        <v>253</v>
      </c>
      <c r="C189" s="61"/>
      <c r="D189" s="6"/>
      <c r="E189" s="7"/>
    </row>
    <row r="190" spans="1:5" hidden="1" x14ac:dyDescent="0.2">
      <c r="A190" s="30"/>
      <c r="B190" s="42" t="s">
        <v>23</v>
      </c>
      <c r="C190" s="61"/>
      <c r="D190" s="6"/>
      <c r="E190" s="7"/>
    </row>
    <row r="191" spans="1:5" hidden="1" x14ac:dyDescent="0.2">
      <c r="A191" s="30"/>
      <c r="B191" s="42" t="s">
        <v>78</v>
      </c>
      <c r="C191" s="61"/>
      <c r="E191" s="7"/>
    </row>
    <row r="192" spans="1:5" hidden="1" x14ac:dyDescent="0.2">
      <c r="A192" s="30"/>
      <c r="B192" s="42" t="s">
        <v>254</v>
      </c>
      <c r="C192" s="61"/>
    </row>
    <row r="193" spans="1:3" x14ac:dyDescent="0.2">
      <c r="A193" s="30"/>
      <c r="B193" s="42" t="s">
        <v>440</v>
      </c>
      <c r="C193" s="61">
        <v>5000</v>
      </c>
    </row>
    <row r="194" spans="1:3" x14ac:dyDescent="0.2">
      <c r="A194" s="30"/>
      <c r="B194" s="42" t="s">
        <v>441</v>
      </c>
      <c r="C194" s="61">
        <v>10080</v>
      </c>
    </row>
    <row r="195" spans="1:3" x14ac:dyDescent="0.2">
      <c r="A195" s="30"/>
      <c r="B195" s="42" t="s">
        <v>442</v>
      </c>
      <c r="C195" s="61">
        <v>1700</v>
      </c>
    </row>
    <row r="196" spans="1:3" x14ac:dyDescent="0.2">
      <c r="A196" s="30"/>
      <c r="B196" s="42" t="s">
        <v>22</v>
      </c>
      <c r="C196" s="61">
        <v>860</v>
      </c>
    </row>
    <row r="197" spans="1:3" ht="0.75" customHeight="1" x14ac:dyDescent="0.2">
      <c r="A197" s="30"/>
      <c r="B197" s="42" t="s">
        <v>255</v>
      </c>
      <c r="C197" s="61"/>
    </row>
    <row r="198" spans="1:3" hidden="1" x14ac:dyDescent="0.2">
      <c r="A198" s="30"/>
      <c r="B198" s="42" t="s">
        <v>256</v>
      </c>
      <c r="C198" s="61"/>
    </row>
    <row r="199" spans="1:3" x14ac:dyDescent="0.2">
      <c r="A199" s="30"/>
      <c r="B199" s="42" t="s">
        <v>394</v>
      </c>
      <c r="C199" s="61">
        <v>5705</v>
      </c>
    </row>
    <row r="200" spans="1:3" x14ac:dyDescent="0.2">
      <c r="A200" s="26">
        <v>2220</v>
      </c>
      <c r="B200" s="28" t="s">
        <v>26</v>
      </c>
      <c r="C200" s="55">
        <v>9170</v>
      </c>
    </row>
    <row r="201" spans="1:3" x14ac:dyDescent="0.2">
      <c r="A201" s="26">
        <v>2230</v>
      </c>
      <c r="B201" s="28" t="s">
        <v>79</v>
      </c>
      <c r="C201" s="55">
        <v>862615.63</v>
      </c>
    </row>
    <row r="202" spans="1:3" x14ac:dyDescent="0.2">
      <c r="A202" s="11">
        <v>2240</v>
      </c>
      <c r="B202" s="27" t="s">
        <v>27</v>
      </c>
      <c r="C202" s="55">
        <f>SUM(C203:C236)</f>
        <v>139498.04</v>
      </c>
    </row>
    <row r="203" spans="1:3" x14ac:dyDescent="0.2">
      <c r="A203" s="37"/>
      <c r="B203" s="42" t="s">
        <v>28</v>
      </c>
      <c r="C203" s="61">
        <f>6497.8+5187.44</f>
        <v>11685.24</v>
      </c>
    </row>
    <row r="204" spans="1:3" ht="12" customHeight="1" x14ac:dyDescent="0.2">
      <c r="A204" s="37"/>
      <c r="B204" s="42" t="s">
        <v>29</v>
      </c>
      <c r="C204" s="61">
        <f>7588.56+5781.81</f>
        <v>13370.37</v>
      </c>
    </row>
    <row r="205" spans="1:3" ht="0.75" customHeight="1" x14ac:dyDescent="0.2">
      <c r="A205" s="37"/>
      <c r="B205" s="42" t="s">
        <v>257</v>
      </c>
      <c r="C205" s="61"/>
    </row>
    <row r="206" spans="1:3" ht="12" customHeight="1" x14ac:dyDescent="0.2">
      <c r="A206" s="37"/>
      <c r="B206" s="43" t="s">
        <v>80</v>
      </c>
      <c r="C206" s="61">
        <f>2595+2353</f>
        <v>4948</v>
      </c>
    </row>
    <row r="207" spans="1:3" hidden="1" x14ac:dyDescent="0.2">
      <c r="A207" s="37"/>
      <c r="B207" s="42" t="s">
        <v>258</v>
      </c>
      <c r="C207" s="61"/>
    </row>
    <row r="208" spans="1:3" hidden="1" x14ac:dyDescent="0.2">
      <c r="A208" s="37"/>
      <c r="B208" s="42" t="s">
        <v>81</v>
      </c>
      <c r="C208" s="61"/>
    </row>
    <row r="209" spans="1:3" ht="12" customHeight="1" x14ac:dyDescent="0.2">
      <c r="A209" s="37"/>
      <c r="B209" s="42" t="s">
        <v>82</v>
      </c>
      <c r="C209" s="61">
        <f>2049+4293</f>
        <v>6342</v>
      </c>
    </row>
    <row r="210" spans="1:3" hidden="1" x14ac:dyDescent="0.2">
      <c r="A210" s="37"/>
      <c r="B210" s="42" t="s">
        <v>31</v>
      </c>
      <c r="C210" s="61"/>
    </row>
    <row r="211" spans="1:3" hidden="1" x14ac:dyDescent="0.2">
      <c r="A211" s="37"/>
      <c r="B211" s="43" t="s">
        <v>83</v>
      </c>
      <c r="C211" s="61"/>
    </row>
    <row r="212" spans="1:3" hidden="1" x14ac:dyDescent="0.2">
      <c r="A212" s="37"/>
      <c r="B212" s="43" t="s">
        <v>259</v>
      </c>
      <c r="C212" s="61"/>
    </row>
    <row r="213" spans="1:3" hidden="1" x14ac:dyDescent="0.2">
      <c r="A213" s="37"/>
      <c r="B213" s="42" t="s">
        <v>260</v>
      </c>
      <c r="C213" s="61"/>
    </row>
    <row r="214" spans="1:3" x14ac:dyDescent="0.2">
      <c r="A214" s="37"/>
      <c r="B214" s="42" t="s">
        <v>84</v>
      </c>
      <c r="C214" s="61">
        <v>720</v>
      </c>
    </row>
    <row r="215" spans="1:3" ht="0.75" customHeight="1" x14ac:dyDescent="0.2">
      <c r="A215" s="37"/>
      <c r="B215" s="42" t="s">
        <v>261</v>
      </c>
      <c r="C215" s="61"/>
    </row>
    <row r="216" spans="1:3" hidden="1" x14ac:dyDescent="0.2">
      <c r="A216" s="37"/>
      <c r="B216" s="42" t="s">
        <v>262</v>
      </c>
      <c r="C216" s="61"/>
    </row>
    <row r="217" spans="1:3" hidden="1" x14ac:dyDescent="0.2">
      <c r="A217" s="37"/>
      <c r="B217" s="42" t="s">
        <v>263</v>
      </c>
      <c r="C217" s="61"/>
    </row>
    <row r="218" spans="1:3" hidden="1" x14ac:dyDescent="0.2">
      <c r="A218" s="37"/>
      <c r="B218" s="42" t="s">
        <v>264</v>
      </c>
      <c r="C218" s="61"/>
    </row>
    <row r="219" spans="1:3" x14ac:dyDescent="0.2">
      <c r="A219" s="37"/>
      <c r="B219" s="42" t="s">
        <v>85</v>
      </c>
      <c r="C219" s="61">
        <v>3</v>
      </c>
    </row>
    <row r="220" spans="1:3" x14ac:dyDescent="0.2">
      <c r="A220" s="37"/>
      <c r="B220" s="43" t="s">
        <v>387</v>
      </c>
      <c r="C220" s="61">
        <v>800</v>
      </c>
    </row>
    <row r="221" spans="1:3" ht="15.75" customHeight="1" x14ac:dyDescent="0.2">
      <c r="A221" s="37"/>
      <c r="B221" s="43" t="s">
        <v>386</v>
      </c>
      <c r="C221" s="61">
        <v>28410.47</v>
      </c>
    </row>
    <row r="222" spans="1:3" x14ac:dyDescent="0.2">
      <c r="A222" s="37"/>
      <c r="B222" s="43" t="s">
        <v>313</v>
      </c>
      <c r="C222" s="61">
        <v>18540</v>
      </c>
    </row>
    <row r="223" spans="1:3" x14ac:dyDescent="0.2">
      <c r="A223" s="37"/>
      <c r="B223" s="43" t="s">
        <v>265</v>
      </c>
      <c r="C223" s="61">
        <v>60</v>
      </c>
    </row>
    <row r="224" spans="1:3" x14ac:dyDescent="0.2">
      <c r="A224" s="37"/>
      <c r="B224" s="43" t="s">
        <v>266</v>
      </c>
      <c r="C224" s="61">
        <f>2236.99+5317.45</f>
        <v>7554.44</v>
      </c>
    </row>
    <row r="225" spans="1:3" hidden="1" x14ac:dyDescent="0.2">
      <c r="A225" s="37"/>
      <c r="B225" s="43" t="s">
        <v>267</v>
      </c>
      <c r="C225" s="61"/>
    </row>
    <row r="226" spans="1:3" x14ac:dyDescent="0.2">
      <c r="A226" s="37"/>
      <c r="B226" s="43" t="s">
        <v>389</v>
      </c>
      <c r="C226" s="61">
        <v>17556</v>
      </c>
    </row>
    <row r="227" spans="1:3" hidden="1" x14ac:dyDescent="0.2">
      <c r="A227" s="37"/>
      <c r="B227" s="43" t="s">
        <v>268</v>
      </c>
      <c r="C227" s="61"/>
    </row>
    <row r="228" spans="1:3" x14ac:dyDescent="0.2">
      <c r="A228" s="37"/>
      <c r="B228" s="43" t="s">
        <v>315</v>
      </c>
      <c r="C228" s="61">
        <v>1122</v>
      </c>
    </row>
    <row r="229" spans="1:3" x14ac:dyDescent="0.2">
      <c r="A229" s="24"/>
      <c r="B229" s="43" t="s">
        <v>314</v>
      </c>
      <c r="C229" s="61">
        <v>142.85</v>
      </c>
    </row>
    <row r="230" spans="1:3" x14ac:dyDescent="0.2">
      <c r="A230" s="24"/>
      <c r="B230" s="43" t="s">
        <v>445</v>
      </c>
      <c r="C230" s="61">
        <v>3345.12</v>
      </c>
    </row>
    <row r="231" spans="1:3" x14ac:dyDescent="0.2">
      <c r="A231" s="24"/>
      <c r="B231" s="43" t="s">
        <v>443</v>
      </c>
      <c r="C231" s="61">
        <v>12415.08</v>
      </c>
    </row>
    <row r="232" spans="1:3" x14ac:dyDescent="0.2">
      <c r="A232" s="24"/>
      <c r="B232" s="43" t="s">
        <v>444</v>
      </c>
      <c r="C232" s="61">
        <v>4380</v>
      </c>
    </row>
    <row r="233" spans="1:3" x14ac:dyDescent="0.2">
      <c r="A233" s="24"/>
      <c r="B233" s="43" t="s">
        <v>446</v>
      </c>
      <c r="C233" s="61">
        <v>5226.16</v>
      </c>
    </row>
    <row r="234" spans="1:3" x14ac:dyDescent="0.2">
      <c r="A234" s="24"/>
      <c r="B234" s="43" t="s">
        <v>447</v>
      </c>
      <c r="C234" s="61">
        <v>2400</v>
      </c>
    </row>
    <row r="235" spans="1:3" x14ac:dyDescent="0.2">
      <c r="A235" s="24"/>
      <c r="B235" s="43" t="s">
        <v>388</v>
      </c>
      <c r="C235" s="61">
        <v>477.31</v>
      </c>
    </row>
    <row r="236" spans="1:3" hidden="1" x14ac:dyDescent="0.2">
      <c r="A236" s="24"/>
      <c r="B236" s="43" t="s">
        <v>269</v>
      </c>
      <c r="C236" s="134"/>
    </row>
    <row r="237" spans="1:3" x14ac:dyDescent="0.2">
      <c r="A237" s="26">
        <v>2250</v>
      </c>
      <c r="B237" s="27" t="s">
        <v>38</v>
      </c>
      <c r="C237" s="151">
        <v>12843.81</v>
      </c>
    </row>
    <row r="238" spans="1:3" x14ac:dyDescent="0.2">
      <c r="A238" s="24">
        <v>2272</v>
      </c>
      <c r="B238" s="27" t="s">
        <v>69</v>
      </c>
      <c r="C238" s="55">
        <v>102878.59</v>
      </c>
    </row>
    <row r="239" spans="1:3" x14ac:dyDescent="0.2">
      <c r="A239" s="24">
        <v>2273</v>
      </c>
      <c r="B239" s="27" t="s">
        <v>41</v>
      </c>
      <c r="C239" s="55">
        <v>318649.68</v>
      </c>
    </row>
    <row r="240" spans="1:3" x14ac:dyDescent="0.2">
      <c r="A240" s="24">
        <v>2274</v>
      </c>
      <c r="B240" s="27" t="s">
        <v>70</v>
      </c>
      <c r="C240" s="55">
        <v>286792.12</v>
      </c>
    </row>
    <row r="241" spans="1:3" x14ac:dyDescent="0.2">
      <c r="A241" s="26">
        <v>2275</v>
      </c>
      <c r="B241" s="27" t="s">
        <v>42</v>
      </c>
      <c r="C241" s="55">
        <v>269576.59000000003</v>
      </c>
    </row>
    <row r="242" spans="1:3" x14ac:dyDescent="0.2">
      <c r="A242" s="26">
        <v>2282</v>
      </c>
      <c r="B242" s="27" t="s">
        <v>43</v>
      </c>
      <c r="C242" s="55">
        <v>0</v>
      </c>
    </row>
    <row r="243" spans="1:3" ht="16.5" customHeight="1" x14ac:dyDescent="0.2">
      <c r="A243" s="26">
        <v>2800</v>
      </c>
      <c r="B243" s="27" t="s">
        <v>44</v>
      </c>
      <c r="C243" s="55">
        <v>1863.35</v>
      </c>
    </row>
    <row r="244" spans="1:3" ht="15.75" x14ac:dyDescent="0.25">
      <c r="A244" s="10" t="s">
        <v>86</v>
      </c>
      <c r="B244" s="20" t="s">
        <v>436</v>
      </c>
      <c r="C244" s="52">
        <f>C246</f>
        <v>0</v>
      </c>
    </row>
    <row r="245" spans="1:3" x14ac:dyDescent="0.2">
      <c r="A245" s="26"/>
      <c r="B245" s="27" t="s">
        <v>6</v>
      </c>
      <c r="C245" s="55"/>
    </row>
    <row r="246" spans="1:3" x14ac:dyDescent="0.2">
      <c r="A246" s="26">
        <v>3110</v>
      </c>
      <c r="B246" s="28" t="s">
        <v>46</v>
      </c>
      <c r="C246" s="86"/>
    </row>
    <row r="247" spans="1:3" ht="13.5" thickBot="1" x14ac:dyDescent="0.25">
      <c r="A247" s="27">
        <v>3110</v>
      </c>
      <c r="B247" s="32"/>
      <c r="C247" s="56"/>
    </row>
    <row r="248" spans="1:3" ht="29.25" customHeight="1" x14ac:dyDescent="0.25">
      <c r="A248" s="50" t="s">
        <v>87</v>
      </c>
      <c r="B248" s="51" t="s">
        <v>435</v>
      </c>
      <c r="C248" s="52">
        <f>C250+C251+C252+C262+C273+C276+C278+C277+C274+C275</f>
        <v>2442869.35</v>
      </c>
    </row>
    <row r="249" spans="1:3" x14ac:dyDescent="0.2">
      <c r="A249" s="53"/>
      <c r="B249" s="54" t="s">
        <v>6</v>
      </c>
      <c r="C249" s="55"/>
    </row>
    <row r="250" spans="1:3" x14ac:dyDescent="0.2">
      <c r="A250" s="53">
        <v>2111</v>
      </c>
      <c r="B250" s="56" t="s">
        <v>7</v>
      </c>
      <c r="C250" s="57">
        <v>1915906.13</v>
      </c>
    </row>
    <row r="251" spans="1:3" x14ac:dyDescent="0.2">
      <c r="A251" s="53">
        <v>2120</v>
      </c>
      <c r="B251" s="56" t="s">
        <v>8</v>
      </c>
      <c r="C251" s="57">
        <v>398909.83</v>
      </c>
    </row>
    <row r="252" spans="1:3" x14ac:dyDescent="0.2">
      <c r="A252" s="53">
        <v>2210</v>
      </c>
      <c r="B252" s="56" t="s">
        <v>9</v>
      </c>
      <c r="C252" s="58">
        <f>SUM(C253:C261)</f>
        <v>69140.89</v>
      </c>
    </row>
    <row r="253" spans="1:3" x14ac:dyDescent="0.2">
      <c r="A253" s="59"/>
      <c r="B253" s="60" t="s">
        <v>458</v>
      </c>
      <c r="C253" s="61">
        <v>11700</v>
      </c>
    </row>
    <row r="254" spans="1:3" ht="11.25" customHeight="1" x14ac:dyDescent="0.2">
      <c r="A254" s="59"/>
      <c r="B254" s="60" t="s">
        <v>13</v>
      </c>
      <c r="C254" s="61">
        <v>22339.89</v>
      </c>
    </row>
    <row r="255" spans="1:3" x14ac:dyDescent="0.2">
      <c r="A255" s="59"/>
      <c r="B255" s="60" t="s">
        <v>475</v>
      </c>
      <c r="C255" s="61">
        <v>900</v>
      </c>
    </row>
    <row r="256" spans="1:3" x14ac:dyDescent="0.2">
      <c r="A256" s="59"/>
      <c r="B256" s="60" t="s">
        <v>470</v>
      </c>
      <c r="C256" s="61">
        <v>6340</v>
      </c>
    </row>
    <row r="257" spans="1:3" ht="12" customHeight="1" x14ac:dyDescent="0.2">
      <c r="A257" s="59"/>
      <c r="B257" s="60" t="s">
        <v>471</v>
      </c>
      <c r="C257" s="61">
        <v>6658</v>
      </c>
    </row>
    <row r="258" spans="1:3" x14ac:dyDescent="0.2">
      <c r="A258" s="59"/>
      <c r="B258" s="60" t="s">
        <v>472</v>
      </c>
      <c r="C258" s="61">
        <v>1860</v>
      </c>
    </row>
    <row r="259" spans="1:3" x14ac:dyDescent="0.2">
      <c r="A259" s="59"/>
      <c r="B259" s="60" t="s">
        <v>473</v>
      </c>
      <c r="C259" s="61">
        <v>7853</v>
      </c>
    </row>
    <row r="260" spans="1:3" x14ac:dyDescent="0.2">
      <c r="A260" s="62"/>
      <c r="B260" s="60" t="s">
        <v>474</v>
      </c>
      <c r="C260" s="61">
        <f>5990+5500</f>
        <v>11490</v>
      </c>
    </row>
    <row r="261" spans="1:3" ht="0.75" customHeight="1" x14ac:dyDescent="0.2">
      <c r="A261" s="62"/>
      <c r="B261" s="60" t="s">
        <v>306</v>
      </c>
      <c r="C261" s="63"/>
    </row>
    <row r="262" spans="1:3" x14ac:dyDescent="0.2">
      <c r="A262" s="64">
        <v>2240</v>
      </c>
      <c r="B262" s="54" t="s">
        <v>27</v>
      </c>
      <c r="C262" s="57">
        <f>SUM(C263:C272)</f>
        <v>49312.89</v>
      </c>
    </row>
    <row r="263" spans="1:3" x14ac:dyDescent="0.2">
      <c r="A263" s="59"/>
      <c r="B263" s="54" t="s">
        <v>90</v>
      </c>
      <c r="C263" s="65">
        <v>4796.82</v>
      </c>
    </row>
    <row r="264" spans="1:3" x14ac:dyDescent="0.2">
      <c r="A264" s="59"/>
      <c r="B264" s="66" t="s">
        <v>91</v>
      </c>
      <c r="C264" s="65">
        <v>24146.18</v>
      </c>
    </row>
    <row r="265" spans="1:3" x14ac:dyDescent="0.2">
      <c r="A265" s="59"/>
      <c r="B265" s="66" t="s">
        <v>92</v>
      </c>
      <c r="C265" s="65">
        <v>7097.6</v>
      </c>
    </row>
    <row r="266" spans="1:3" x14ac:dyDescent="0.2">
      <c r="A266" s="59"/>
      <c r="B266" s="66" t="s">
        <v>93</v>
      </c>
      <c r="C266" s="65">
        <v>4230</v>
      </c>
    </row>
    <row r="267" spans="1:3" x14ac:dyDescent="0.2">
      <c r="A267" s="59"/>
      <c r="B267" s="67" t="s">
        <v>307</v>
      </c>
      <c r="C267" s="65">
        <v>2500</v>
      </c>
    </row>
    <row r="268" spans="1:3" x14ac:dyDescent="0.2">
      <c r="A268" s="59"/>
      <c r="B268" s="67" t="s">
        <v>476</v>
      </c>
      <c r="C268" s="65">
        <v>4219</v>
      </c>
    </row>
    <row r="269" spans="1:3" x14ac:dyDescent="0.2">
      <c r="A269" s="59"/>
      <c r="B269" s="67" t="s">
        <v>477</v>
      </c>
      <c r="C269" s="65">
        <v>1245</v>
      </c>
    </row>
    <row r="270" spans="1:3" x14ac:dyDescent="0.2">
      <c r="A270" s="59"/>
      <c r="B270" s="66" t="s">
        <v>94</v>
      </c>
      <c r="C270" s="65">
        <v>952.29</v>
      </c>
    </row>
    <row r="271" spans="1:3" x14ac:dyDescent="0.2">
      <c r="A271" s="59"/>
      <c r="B271" s="60" t="s">
        <v>95</v>
      </c>
      <c r="C271" s="61">
        <v>126</v>
      </c>
    </row>
    <row r="272" spans="1:3" hidden="1" x14ac:dyDescent="0.2">
      <c r="A272" s="68"/>
      <c r="B272" s="60" t="s">
        <v>308</v>
      </c>
      <c r="C272" s="63"/>
    </row>
    <row r="273" spans="1:14" x14ac:dyDescent="0.2">
      <c r="A273" s="53">
        <v>2250</v>
      </c>
      <c r="B273" s="54" t="s">
        <v>38</v>
      </c>
      <c r="C273" s="57">
        <v>2391.62</v>
      </c>
    </row>
    <row r="274" spans="1:14" x14ac:dyDescent="0.2">
      <c r="A274" s="68">
        <v>2271</v>
      </c>
      <c r="B274" s="54" t="s">
        <v>39</v>
      </c>
      <c r="C274" s="57">
        <v>0</v>
      </c>
    </row>
    <row r="275" spans="1:14" x14ac:dyDescent="0.2">
      <c r="A275" s="68">
        <v>2272</v>
      </c>
      <c r="B275" s="54" t="s">
        <v>40</v>
      </c>
      <c r="C275" s="57">
        <v>0</v>
      </c>
    </row>
    <row r="276" spans="1:14" x14ac:dyDescent="0.2">
      <c r="A276" s="59">
        <v>2273</v>
      </c>
      <c r="B276" s="54" t="s">
        <v>41</v>
      </c>
      <c r="C276" s="57">
        <v>3907.98</v>
      </c>
    </row>
    <row r="277" spans="1:14" x14ac:dyDescent="0.2">
      <c r="A277" s="53">
        <v>2275</v>
      </c>
      <c r="B277" s="54" t="s">
        <v>96</v>
      </c>
      <c r="C277" s="57">
        <v>3300</v>
      </c>
    </row>
    <row r="278" spans="1:14" x14ac:dyDescent="0.2">
      <c r="A278" s="59">
        <v>2800</v>
      </c>
      <c r="B278" s="54" t="s">
        <v>97</v>
      </c>
      <c r="C278" s="57">
        <v>0.01</v>
      </c>
    </row>
    <row r="279" spans="1:14" ht="15" customHeight="1" x14ac:dyDescent="0.25">
      <c r="A279" s="187" t="s">
        <v>98</v>
      </c>
      <c r="B279" s="20" t="s">
        <v>436</v>
      </c>
      <c r="C279" s="52">
        <f>C281+C282+C283+C287+C293+C296+C295+C294+C297</f>
        <v>1048217.2199999999</v>
      </c>
    </row>
    <row r="280" spans="1:14" x14ac:dyDescent="0.2">
      <c r="A280" s="187"/>
      <c r="B280" s="27" t="s">
        <v>6</v>
      </c>
      <c r="C280" s="55"/>
    </row>
    <row r="281" spans="1:14" x14ac:dyDescent="0.2">
      <c r="A281" s="26">
        <v>2111</v>
      </c>
      <c r="B281" s="28" t="s">
        <v>7</v>
      </c>
      <c r="C281" s="57">
        <v>865918.19</v>
      </c>
      <c r="N281" t="s">
        <v>99</v>
      </c>
    </row>
    <row r="282" spans="1:14" x14ac:dyDescent="0.2">
      <c r="A282" s="26">
        <v>2120</v>
      </c>
      <c r="B282" s="28" t="s">
        <v>8</v>
      </c>
      <c r="C282" s="57">
        <v>156075.85</v>
      </c>
    </row>
    <row r="283" spans="1:14" ht="12" customHeight="1" x14ac:dyDescent="0.2">
      <c r="A283" s="26">
        <v>2210</v>
      </c>
      <c r="B283" s="28" t="s">
        <v>100</v>
      </c>
      <c r="C283" s="57">
        <f>C284+C285+C286</f>
        <v>8137.3</v>
      </c>
    </row>
    <row r="284" spans="1:14" x14ac:dyDescent="0.2">
      <c r="A284" s="26"/>
      <c r="B284" s="33" t="s">
        <v>396</v>
      </c>
      <c r="C284" s="55">
        <v>600</v>
      </c>
    </row>
    <row r="285" spans="1:14" x14ac:dyDescent="0.2">
      <c r="A285" s="26"/>
      <c r="B285" s="28" t="s">
        <v>101</v>
      </c>
      <c r="C285" s="55">
        <v>3471</v>
      </c>
    </row>
    <row r="286" spans="1:14" x14ac:dyDescent="0.2">
      <c r="A286" s="26"/>
      <c r="B286" s="28" t="s">
        <v>13</v>
      </c>
      <c r="C286" s="55">
        <v>4066.3</v>
      </c>
    </row>
    <row r="287" spans="1:14" x14ac:dyDescent="0.2">
      <c r="A287" s="11">
        <v>2240</v>
      </c>
      <c r="B287" s="27" t="s">
        <v>27</v>
      </c>
      <c r="C287" s="57">
        <f>SUM(C288:C292)</f>
        <v>5343.35</v>
      </c>
    </row>
    <row r="288" spans="1:14" x14ac:dyDescent="0.2">
      <c r="A288" s="24"/>
      <c r="B288" s="27" t="s">
        <v>316</v>
      </c>
      <c r="C288" s="54">
        <v>2219.6</v>
      </c>
    </row>
    <row r="289" spans="1:3" x14ac:dyDescent="0.2">
      <c r="A289" s="30"/>
      <c r="B289" s="27" t="s">
        <v>102</v>
      </c>
      <c r="C289" s="54">
        <v>574</v>
      </c>
    </row>
    <row r="290" spans="1:3" x14ac:dyDescent="0.2">
      <c r="A290" s="30"/>
      <c r="B290" s="31" t="s">
        <v>397</v>
      </c>
      <c r="C290" s="54">
        <v>1320</v>
      </c>
    </row>
    <row r="291" spans="1:3" x14ac:dyDescent="0.2">
      <c r="A291" s="30"/>
      <c r="B291" s="31" t="s">
        <v>448</v>
      </c>
      <c r="C291" s="54">
        <v>683</v>
      </c>
    </row>
    <row r="292" spans="1:3" x14ac:dyDescent="0.2">
      <c r="A292" s="30"/>
      <c r="B292" s="27" t="s">
        <v>317</v>
      </c>
      <c r="C292" s="54">
        <v>546.75</v>
      </c>
    </row>
    <row r="293" spans="1:3" x14ac:dyDescent="0.2">
      <c r="A293" s="26">
        <v>2250</v>
      </c>
      <c r="B293" s="27" t="s">
        <v>38</v>
      </c>
      <c r="C293" s="57">
        <v>4332.08</v>
      </c>
    </row>
    <row r="294" spans="1:3" x14ac:dyDescent="0.2">
      <c r="A294" s="30">
        <v>2271</v>
      </c>
      <c r="B294" s="27" t="s">
        <v>39</v>
      </c>
      <c r="C294" s="57">
        <v>0</v>
      </c>
    </row>
    <row r="295" spans="1:3" x14ac:dyDescent="0.2">
      <c r="A295" s="30">
        <v>2272</v>
      </c>
      <c r="B295" s="27" t="s">
        <v>40</v>
      </c>
      <c r="C295" s="57">
        <v>0</v>
      </c>
    </row>
    <row r="296" spans="1:3" x14ac:dyDescent="0.2">
      <c r="A296" s="24">
        <v>2273</v>
      </c>
      <c r="B296" s="27" t="s">
        <v>41</v>
      </c>
      <c r="C296" s="57">
        <v>5320.45</v>
      </c>
    </row>
    <row r="297" spans="1:3" ht="13.5" thickBot="1" x14ac:dyDescent="0.25">
      <c r="A297" s="41">
        <v>2282</v>
      </c>
      <c r="B297" s="27" t="s">
        <v>43</v>
      </c>
      <c r="C297" s="86">
        <v>3090</v>
      </c>
    </row>
    <row r="298" spans="1:3" ht="16.5" thickBot="1" x14ac:dyDescent="0.3">
      <c r="A298" s="9" t="s">
        <v>103</v>
      </c>
      <c r="B298" s="72" t="s">
        <v>436</v>
      </c>
      <c r="C298" s="152">
        <f>C301</f>
        <v>305015</v>
      </c>
    </row>
    <row r="299" spans="1:3" ht="0.75" customHeight="1" x14ac:dyDescent="0.2">
      <c r="A299" s="26"/>
      <c r="B299" s="20"/>
      <c r="C299" s="135"/>
    </row>
    <row r="300" spans="1:3" x14ac:dyDescent="0.2">
      <c r="A300" s="26">
        <v>2730</v>
      </c>
      <c r="B300" s="27" t="s">
        <v>6</v>
      </c>
      <c r="C300" s="57"/>
    </row>
    <row r="301" spans="1:3" x14ac:dyDescent="0.2">
      <c r="A301" s="14"/>
      <c r="B301" s="15" t="s">
        <v>104</v>
      </c>
      <c r="C301" s="153">
        <f>C302+C303</f>
        <v>305015</v>
      </c>
    </row>
    <row r="302" spans="1:3" ht="13.5" thickBot="1" x14ac:dyDescent="0.25">
      <c r="A302" s="14"/>
      <c r="B302" s="18" t="s">
        <v>105</v>
      </c>
      <c r="C302" s="86">
        <v>16290</v>
      </c>
    </row>
    <row r="303" spans="1:3" ht="18" customHeight="1" thickBot="1" x14ac:dyDescent="0.3">
      <c r="A303" s="9"/>
      <c r="B303" s="27" t="s">
        <v>106</v>
      </c>
      <c r="C303" s="104">
        <v>288725</v>
      </c>
    </row>
    <row r="304" spans="1:3" ht="31.5" x14ac:dyDescent="0.25">
      <c r="A304" s="9" t="s">
        <v>107</v>
      </c>
      <c r="B304" s="21" t="s">
        <v>436</v>
      </c>
      <c r="C304" s="136">
        <f>C306</f>
        <v>950697.10999999987</v>
      </c>
    </row>
    <row r="305" spans="1:3" x14ac:dyDescent="0.2">
      <c r="A305" s="26"/>
      <c r="B305" s="27" t="s">
        <v>6</v>
      </c>
      <c r="C305" s="58"/>
    </row>
    <row r="306" spans="1:3" x14ac:dyDescent="0.2">
      <c r="A306" s="26">
        <v>3132</v>
      </c>
      <c r="B306" s="148" t="s">
        <v>310</v>
      </c>
      <c r="C306" s="65">
        <f>C307+C308+C309+C310+C311</f>
        <v>950697.10999999987</v>
      </c>
    </row>
    <row r="307" spans="1:3" x14ac:dyDescent="0.2">
      <c r="A307" s="30"/>
      <c r="B307" s="148" t="s">
        <v>525</v>
      </c>
      <c r="C307" s="54">
        <v>478949.01</v>
      </c>
    </row>
    <row r="308" spans="1:3" x14ac:dyDescent="0.2">
      <c r="A308" s="30"/>
      <c r="B308" s="148" t="s">
        <v>526</v>
      </c>
      <c r="C308" s="66">
        <v>62946.19</v>
      </c>
    </row>
    <row r="309" spans="1:3" x14ac:dyDescent="0.2">
      <c r="A309" s="30"/>
      <c r="B309" s="148" t="s">
        <v>527</v>
      </c>
      <c r="C309" s="66">
        <v>79760</v>
      </c>
    </row>
    <row r="310" spans="1:3" x14ac:dyDescent="0.2">
      <c r="A310" s="30"/>
      <c r="B310" s="148" t="s">
        <v>528</v>
      </c>
      <c r="C310" s="66">
        <v>28062</v>
      </c>
    </row>
    <row r="311" spans="1:3" x14ac:dyDescent="0.2">
      <c r="A311" s="27"/>
      <c r="B311" s="27" t="s">
        <v>309</v>
      </c>
      <c r="C311" s="110">
        <v>300979.90999999997</v>
      </c>
    </row>
    <row r="312" spans="1:3" ht="31.5" x14ac:dyDescent="0.25">
      <c r="A312" s="19" t="s">
        <v>280</v>
      </c>
      <c r="B312" s="21" t="s">
        <v>436</v>
      </c>
      <c r="C312" s="136">
        <f>C314</f>
        <v>185382.25</v>
      </c>
    </row>
    <row r="313" spans="1:3" x14ac:dyDescent="0.2">
      <c r="A313" s="24"/>
      <c r="B313" s="27" t="s">
        <v>6</v>
      </c>
      <c r="C313" s="58"/>
    </row>
    <row r="314" spans="1:3" x14ac:dyDescent="0.2">
      <c r="A314" s="24">
        <v>3132</v>
      </c>
      <c r="B314" s="69" t="s">
        <v>310</v>
      </c>
      <c r="C314" s="86">
        <v>185382.25</v>
      </c>
    </row>
    <row r="315" spans="1:3" ht="13.5" hidden="1" thickBot="1" x14ac:dyDescent="0.25">
      <c r="A315" s="24"/>
      <c r="B315" s="32" t="s">
        <v>311</v>
      </c>
      <c r="C315" s="114"/>
    </row>
    <row r="316" spans="1:3" ht="13.5" thickBot="1" x14ac:dyDescent="0.25">
      <c r="A316" s="27"/>
      <c r="B316" s="71" t="s">
        <v>333</v>
      </c>
      <c r="C316" s="112">
        <v>185382.55</v>
      </c>
    </row>
    <row r="317" spans="1:3" ht="31.5" x14ac:dyDescent="0.25">
      <c r="A317" s="9" t="s">
        <v>108</v>
      </c>
      <c r="B317" s="24" t="s">
        <v>436</v>
      </c>
      <c r="C317" s="135">
        <v>0</v>
      </c>
    </row>
    <row r="318" spans="1:3" x14ac:dyDescent="0.2">
      <c r="A318" s="26"/>
      <c r="B318" s="27" t="s">
        <v>6</v>
      </c>
      <c r="C318" s="151"/>
    </row>
    <row r="319" spans="1:3" ht="12" customHeight="1" x14ac:dyDescent="0.2">
      <c r="A319" s="24">
        <v>2730</v>
      </c>
      <c r="B319" s="27" t="s">
        <v>109</v>
      </c>
      <c r="C319" s="65"/>
    </row>
    <row r="320" spans="1:3" hidden="1" x14ac:dyDescent="0.2">
      <c r="A320" s="30"/>
      <c r="B320" s="28" t="s">
        <v>110</v>
      </c>
      <c r="C320" s="65"/>
    </row>
    <row r="321" spans="1:3" hidden="1" x14ac:dyDescent="0.2">
      <c r="A321" s="30"/>
      <c r="B321" s="28" t="s">
        <v>111</v>
      </c>
      <c r="C321" s="65"/>
    </row>
    <row r="322" spans="1:3" hidden="1" x14ac:dyDescent="0.2">
      <c r="A322" s="30"/>
      <c r="B322" s="28" t="s">
        <v>112</v>
      </c>
      <c r="C322" s="61"/>
    </row>
    <row r="323" spans="1:3" ht="27" hidden="1" customHeight="1" x14ac:dyDescent="0.25">
      <c r="A323" s="27"/>
      <c r="B323" s="27" t="s">
        <v>113</v>
      </c>
      <c r="C323" s="137"/>
    </row>
    <row r="324" spans="1:3" ht="31.5" x14ac:dyDescent="0.25">
      <c r="A324" s="44" t="s">
        <v>114</v>
      </c>
      <c r="B324" s="21" t="s">
        <v>436</v>
      </c>
      <c r="C324" s="136">
        <f>C326+C327+C334+C347+C348+C349+C350+C351+C328+C352</f>
        <v>3811333.189999999</v>
      </c>
    </row>
    <row r="325" spans="1:3" x14ac:dyDescent="0.2">
      <c r="A325" s="26"/>
      <c r="B325" s="27" t="s">
        <v>6</v>
      </c>
      <c r="C325" s="57"/>
    </row>
    <row r="326" spans="1:3" x14ac:dyDescent="0.2">
      <c r="A326" s="26">
        <v>2111</v>
      </c>
      <c r="B326" s="28" t="s">
        <v>7</v>
      </c>
      <c r="C326" s="138">
        <v>2996692.3</v>
      </c>
    </row>
    <row r="327" spans="1:3" x14ac:dyDescent="0.2">
      <c r="A327" s="26">
        <v>2120</v>
      </c>
      <c r="B327" s="28" t="s">
        <v>8</v>
      </c>
      <c r="C327" s="138">
        <v>574496.47</v>
      </c>
    </row>
    <row r="328" spans="1:3" x14ac:dyDescent="0.2">
      <c r="A328" s="26">
        <v>2210</v>
      </c>
      <c r="B328" s="28" t="s">
        <v>9</v>
      </c>
      <c r="C328" s="55">
        <f>C329+C330+C331+C332+C333</f>
        <v>21693.8</v>
      </c>
    </row>
    <row r="329" spans="1:3" x14ac:dyDescent="0.2">
      <c r="A329" s="26"/>
      <c r="B329" s="28" t="s">
        <v>89</v>
      </c>
      <c r="C329" s="55">
        <v>12074.1</v>
      </c>
    </row>
    <row r="330" spans="1:3" ht="11.25" customHeight="1" x14ac:dyDescent="0.2">
      <c r="A330" s="26"/>
      <c r="B330" s="33" t="s">
        <v>409</v>
      </c>
      <c r="C330" s="55">
        <v>4919.7</v>
      </c>
    </row>
    <row r="331" spans="1:3" x14ac:dyDescent="0.2">
      <c r="A331" s="26"/>
      <c r="B331" s="33" t="s">
        <v>478</v>
      </c>
      <c r="C331" s="55">
        <v>2100</v>
      </c>
    </row>
    <row r="332" spans="1:3" x14ac:dyDescent="0.2">
      <c r="A332" s="26"/>
      <c r="B332" s="33" t="s">
        <v>143</v>
      </c>
      <c r="C332" s="55">
        <v>1300</v>
      </c>
    </row>
    <row r="333" spans="1:3" x14ac:dyDescent="0.2">
      <c r="A333" s="26"/>
      <c r="B333" s="33" t="s">
        <v>410</v>
      </c>
      <c r="C333" s="55">
        <v>1300</v>
      </c>
    </row>
    <row r="334" spans="1:3" x14ac:dyDescent="0.2">
      <c r="A334" s="26">
        <v>2240</v>
      </c>
      <c r="B334" s="28" t="s">
        <v>286</v>
      </c>
      <c r="C334" s="57">
        <f>SUM(C335:C346)</f>
        <v>172900.46000000002</v>
      </c>
    </row>
    <row r="335" spans="1:3" x14ac:dyDescent="0.2">
      <c r="A335" s="11"/>
      <c r="B335" s="28" t="s">
        <v>332</v>
      </c>
      <c r="C335" s="151">
        <v>2708.36</v>
      </c>
    </row>
    <row r="336" spans="1:3" ht="11.25" customHeight="1" x14ac:dyDescent="0.2">
      <c r="A336" s="26"/>
      <c r="B336" s="28" t="s">
        <v>64</v>
      </c>
      <c r="C336" s="151">
        <v>960</v>
      </c>
    </row>
    <row r="337" spans="1:3" hidden="1" x14ac:dyDescent="0.2">
      <c r="A337" s="26"/>
      <c r="B337" s="28" t="s">
        <v>116</v>
      </c>
      <c r="C337" s="151"/>
    </row>
    <row r="338" spans="1:3" x14ac:dyDescent="0.2">
      <c r="A338" s="26"/>
      <c r="B338" s="33" t="s">
        <v>480</v>
      </c>
      <c r="C338" s="151">
        <v>720.84</v>
      </c>
    </row>
    <row r="339" spans="1:3" x14ac:dyDescent="0.2">
      <c r="A339" s="26"/>
      <c r="B339" s="33" t="s">
        <v>483</v>
      </c>
      <c r="C339" s="151">
        <v>16912</v>
      </c>
    </row>
    <row r="340" spans="1:3" x14ac:dyDescent="0.2">
      <c r="A340" s="26"/>
      <c r="B340" s="33" t="s">
        <v>481</v>
      </c>
      <c r="C340" s="151">
        <v>49928</v>
      </c>
    </row>
    <row r="341" spans="1:3" x14ac:dyDescent="0.2">
      <c r="A341" s="26"/>
      <c r="B341" s="33" t="s">
        <v>482</v>
      </c>
      <c r="C341" s="151">
        <v>49822</v>
      </c>
    </row>
    <row r="342" spans="1:3" x14ac:dyDescent="0.2">
      <c r="A342" s="26"/>
      <c r="B342" s="33" t="s">
        <v>484</v>
      </c>
      <c r="C342" s="151">
        <v>49122</v>
      </c>
    </row>
    <row r="343" spans="1:3" x14ac:dyDescent="0.2">
      <c r="A343" s="26"/>
      <c r="B343" s="28" t="s">
        <v>117</v>
      </c>
      <c r="C343" s="151">
        <v>630</v>
      </c>
    </row>
    <row r="344" spans="1:3" x14ac:dyDescent="0.2">
      <c r="A344" s="26"/>
      <c r="B344" s="33" t="s">
        <v>412</v>
      </c>
      <c r="C344" s="151">
        <v>230</v>
      </c>
    </row>
    <row r="345" spans="1:3" x14ac:dyDescent="0.2">
      <c r="A345" s="26"/>
      <c r="B345" s="33" t="s">
        <v>479</v>
      </c>
      <c r="C345" s="55">
        <v>1132.26</v>
      </c>
    </row>
    <row r="346" spans="1:3" x14ac:dyDescent="0.2">
      <c r="A346" s="26"/>
      <c r="B346" s="128" t="s">
        <v>411</v>
      </c>
      <c r="C346" s="151">
        <v>735</v>
      </c>
    </row>
    <row r="347" spans="1:3" x14ac:dyDescent="0.2">
      <c r="A347" s="26">
        <v>2250</v>
      </c>
      <c r="B347" s="27" t="s">
        <v>38</v>
      </c>
      <c r="C347" s="151">
        <v>600</v>
      </c>
    </row>
    <row r="348" spans="1:3" x14ac:dyDescent="0.2">
      <c r="A348" s="24">
        <v>2272</v>
      </c>
      <c r="B348" s="27" t="s">
        <v>69</v>
      </c>
      <c r="C348" s="151">
        <v>934.48</v>
      </c>
    </row>
    <row r="349" spans="1:3" x14ac:dyDescent="0.2">
      <c r="A349" s="24">
        <v>2273</v>
      </c>
      <c r="B349" s="27" t="s">
        <v>41</v>
      </c>
      <c r="C349" s="151">
        <v>8162.01</v>
      </c>
    </row>
    <row r="350" spans="1:3" x14ac:dyDescent="0.2">
      <c r="A350" s="24">
        <v>2274</v>
      </c>
      <c r="B350" s="27" t="s">
        <v>70</v>
      </c>
      <c r="C350" s="154">
        <v>11956.8</v>
      </c>
    </row>
    <row r="351" spans="1:3" x14ac:dyDescent="0.2">
      <c r="A351" s="26">
        <v>2275</v>
      </c>
      <c r="B351" s="18" t="s">
        <v>42</v>
      </c>
      <c r="C351" s="65">
        <v>23864.99</v>
      </c>
    </row>
    <row r="352" spans="1:3" x14ac:dyDescent="0.2">
      <c r="A352" s="26">
        <v>2800</v>
      </c>
      <c r="B352" s="27" t="s">
        <v>44</v>
      </c>
      <c r="C352" s="110">
        <v>31.88</v>
      </c>
    </row>
    <row r="353" spans="1:3" ht="15.75" x14ac:dyDescent="0.25">
      <c r="A353" s="23" t="s">
        <v>118</v>
      </c>
      <c r="B353" s="21" t="s">
        <v>438</v>
      </c>
      <c r="C353" s="136">
        <f>C355+C356+C357+C360+C361</f>
        <v>50378.2</v>
      </c>
    </row>
    <row r="354" spans="1:3" x14ac:dyDescent="0.2">
      <c r="A354" s="26"/>
      <c r="B354" s="27" t="s">
        <v>6</v>
      </c>
      <c r="C354" s="55"/>
    </row>
    <row r="355" spans="1:3" x14ac:dyDescent="0.2">
      <c r="A355" s="26">
        <v>2111</v>
      </c>
      <c r="B355" s="28" t="s">
        <v>7</v>
      </c>
      <c r="C355" s="55">
        <v>40478.53</v>
      </c>
    </row>
    <row r="356" spans="1:3" x14ac:dyDescent="0.2">
      <c r="A356" s="26">
        <v>2120</v>
      </c>
      <c r="B356" s="28" t="s">
        <v>8</v>
      </c>
      <c r="C356" s="55">
        <v>9269.67</v>
      </c>
    </row>
    <row r="357" spans="1:3" ht="12" customHeight="1" x14ac:dyDescent="0.2">
      <c r="A357" s="26">
        <v>2240</v>
      </c>
      <c r="B357" s="28" t="s">
        <v>119</v>
      </c>
      <c r="C357" s="55">
        <v>0</v>
      </c>
    </row>
    <row r="358" spans="1:3" hidden="1" x14ac:dyDescent="0.2">
      <c r="A358" s="26"/>
      <c r="B358" s="28" t="s">
        <v>120</v>
      </c>
      <c r="C358" s="155"/>
    </row>
    <row r="359" spans="1:3" hidden="1" x14ac:dyDescent="0.2">
      <c r="A359" s="26"/>
      <c r="B359" s="69" t="s">
        <v>121</v>
      </c>
      <c r="C359" s="65">
        <v>0</v>
      </c>
    </row>
    <row r="360" spans="1:3" x14ac:dyDescent="0.2">
      <c r="A360" s="26">
        <v>2250</v>
      </c>
      <c r="B360" s="27" t="s">
        <v>38</v>
      </c>
      <c r="C360" s="110">
        <v>0</v>
      </c>
    </row>
    <row r="361" spans="1:3" ht="13.5" thickBot="1" x14ac:dyDescent="0.25">
      <c r="A361" s="14">
        <v>2800</v>
      </c>
      <c r="B361" s="125" t="s">
        <v>44</v>
      </c>
      <c r="C361" s="110">
        <v>630</v>
      </c>
    </row>
    <row r="362" spans="1:3" ht="15.75" x14ac:dyDescent="0.25">
      <c r="A362" s="10" t="s">
        <v>122</v>
      </c>
      <c r="B362" s="20" t="s">
        <v>467</v>
      </c>
      <c r="C362" s="136">
        <f>C364+C365+C366+C372+C380+C381+C382+C383+C384+C385</f>
        <v>1732475.5299999996</v>
      </c>
    </row>
    <row r="363" spans="1:3" x14ac:dyDescent="0.2">
      <c r="A363" s="26"/>
      <c r="B363" s="27" t="s">
        <v>6</v>
      </c>
      <c r="C363" s="86"/>
    </row>
    <row r="364" spans="1:3" x14ac:dyDescent="0.2">
      <c r="A364" s="26">
        <v>2111</v>
      </c>
      <c r="B364" s="28" t="s">
        <v>7</v>
      </c>
      <c r="C364" s="112">
        <v>1332438.9099999999</v>
      </c>
    </row>
    <row r="365" spans="1:3" x14ac:dyDescent="0.2">
      <c r="A365" s="26">
        <v>2120</v>
      </c>
      <c r="B365" s="28" t="s">
        <v>8</v>
      </c>
      <c r="C365" s="112">
        <v>285668.62</v>
      </c>
    </row>
    <row r="366" spans="1:3" x14ac:dyDescent="0.2">
      <c r="A366" s="26">
        <v>2210</v>
      </c>
      <c r="B366" s="28" t="s">
        <v>9</v>
      </c>
      <c r="C366" s="151">
        <f>C368+C370+C371+C369+C367</f>
        <v>10371.5</v>
      </c>
    </row>
    <row r="367" spans="1:3" x14ac:dyDescent="0.2">
      <c r="A367" s="26"/>
      <c r="B367" s="33" t="s">
        <v>465</v>
      </c>
      <c r="C367" s="151">
        <v>2850</v>
      </c>
    </row>
    <row r="368" spans="1:3" x14ac:dyDescent="0.2">
      <c r="A368" s="26"/>
      <c r="B368" s="28" t="s">
        <v>334</v>
      </c>
      <c r="C368" s="151">
        <v>480</v>
      </c>
    </row>
    <row r="369" spans="1:3" x14ac:dyDescent="0.2">
      <c r="A369" s="26"/>
      <c r="B369" s="33" t="s">
        <v>466</v>
      </c>
      <c r="C369" s="151">
        <v>1400</v>
      </c>
    </row>
    <row r="370" spans="1:3" x14ac:dyDescent="0.2">
      <c r="A370" s="26"/>
      <c r="B370" s="33" t="s">
        <v>464</v>
      </c>
      <c r="C370" s="151">
        <v>2572</v>
      </c>
    </row>
    <row r="371" spans="1:3" x14ac:dyDescent="0.2">
      <c r="A371" s="26"/>
      <c r="B371" s="28" t="s">
        <v>123</v>
      </c>
      <c r="C371" s="138">
        <v>3069.5</v>
      </c>
    </row>
    <row r="372" spans="1:3" x14ac:dyDescent="0.2">
      <c r="A372" s="11">
        <v>2240</v>
      </c>
      <c r="B372" s="28" t="s">
        <v>27</v>
      </c>
      <c r="C372" s="151">
        <f>C373+C374+C375+C376+C377+C378+C379</f>
        <v>13540.75</v>
      </c>
    </row>
    <row r="373" spans="1:3" x14ac:dyDescent="0.2">
      <c r="A373" s="26"/>
      <c r="B373" s="13" t="s">
        <v>124</v>
      </c>
      <c r="C373" s="154">
        <v>7078.95</v>
      </c>
    </row>
    <row r="374" spans="1:3" ht="11.25" customHeight="1" x14ac:dyDescent="0.2">
      <c r="A374" s="26"/>
      <c r="B374" s="13" t="s">
        <v>125</v>
      </c>
      <c r="C374" s="154">
        <v>2350.1999999999998</v>
      </c>
    </row>
    <row r="375" spans="1:3" ht="12.75" hidden="1" customHeight="1" x14ac:dyDescent="0.2">
      <c r="A375" s="26"/>
      <c r="B375" s="13" t="s">
        <v>126</v>
      </c>
      <c r="C375" s="154"/>
    </row>
    <row r="376" spans="1:3" ht="12.75" hidden="1" customHeight="1" x14ac:dyDescent="0.2">
      <c r="A376" s="26"/>
      <c r="B376" s="13" t="s">
        <v>65</v>
      </c>
      <c r="C376" s="154"/>
    </row>
    <row r="377" spans="1:3" ht="12.75" hidden="1" customHeight="1" x14ac:dyDescent="0.2">
      <c r="A377" s="26"/>
      <c r="B377" s="13" t="s">
        <v>66</v>
      </c>
      <c r="C377" s="154"/>
    </row>
    <row r="378" spans="1:3" x14ac:dyDescent="0.2">
      <c r="A378" s="26"/>
      <c r="B378" s="128" t="s">
        <v>469</v>
      </c>
      <c r="C378" s="154">
        <v>891.6</v>
      </c>
    </row>
    <row r="379" spans="1:3" x14ac:dyDescent="0.2">
      <c r="A379" s="26"/>
      <c r="B379" s="128" t="s">
        <v>468</v>
      </c>
      <c r="C379" s="138">
        <v>3220</v>
      </c>
    </row>
    <row r="380" spans="1:3" x14ac:dyDescent="0.2">
      <c r="A380" s="30">
        <v>2250</v>
      </c>
      <c r="B380" s="27" t="s">
        <v>38</v>
      </c>
      <c r="C380" s="138">
        <v>557.63</v>
      </c>
    </row>
    <row r="381" spans="1:3" x14ac:dyDescent="0.2">
      <c r="A381" s="24">
        <v>2272</v>
      </c>
      <c r="B381" s="27" t="s">
        <v>69</v>
      </c>
      <c r="C381" s="138">
        <v>2161.6</v>
      </c>
    </row>
    <row r="382" spans="1:3" x14ac:dyDescent="0.2">
      <c r="A382" s="24">
        <v>2273</v>
      </c>
      <c r="B382" s="27" t="s">
        <v>41</v>
      </c>
      <c r="C382" s="138">
        <v>20600.47</v>
      </c>
    </row>
    <row r="383" spans="1:3" x14ac:dyDescent="0.2">
      <c r="A383" s="24">
        <v>2274</v>
      </c>
      <c r="B383" s="27" t="s">
        <v>70</v>
      </c>
      <c r="C383" s="138">
        <v>64879.44</v>
      </c>
    </row>
    <row r="384" spans="1:3" x14ac:dyDescent="0.2">
      <c r="A384" s="24">
        <v>2275</v>
      </c>
      <c r="B384" s="29" t="s">
        <v>42</v>
      </c>
      <c r="C384" s="112">
        <v>1583.38</v>
      </c>
    </row>
    <row r="385" spans="1:3" ht="13.5" customHeight="1" thickBot="1" x14ac:dyDescent="0.25">
      <c r="A385" s="41">
        <v>2800</v>
      </c>
      <c r="B385" s="74" t="s">
        <v>71</v>
      </c>
      <c r="C385" s="112">
        <v>673.23</v>
      </c>
    </row>
    <row r="386" spans="1:3" ht="31.5" x14ac:dyDescent="0.25">
      <c r="A386" s="9" t="s">
        <v>127</v>
      </c>
      <c r="B386" s="20" t="s">
        <v>435</v>
      </c>
      <c r="C386" s="139">
        <f>C388+C389+C390+C406+C418+C419+C420+C421+C422+C423</f>
        <v>3049193.1699999995</v>
      </c>
    </row>
    <row r="387" spans="1:3" x14ac:dyDescent="0.2">
      <c r="A387" s="26"/>
      <c r="B387" s="27" t="s">
        <v>6</v>
      </c>
      <c r="C387" s="55"/>
    </row>
    <row r="388" spans="1:3" x14ac:dyDescent="0.2">
      <c r="A388" s="26">
        <v>2111</v>
      </c>
      <c r="B388" s="28" t="s">
        <v>7</v>
      </c>
      <c r="C388" s="55">
        <v>2153653.96</v>
      </c>
    </row>
    <row r="389" spans="1:3" x14ac:dyDescent="0.2">
      <c r="A389" s="26">
        <v>2120</v>
      </c>
      <c r="B389" s="28" t="s">
        <v>8</v>
      </c>
      <c r="C389" s="138">
        <v>528981.06000000006</v>
      </c>
    </row>
    <row r="390" spans="1:3" ht="11.25" customHeight="1" x14ac:dyDescent="0.2">
      <c r="A390" s="26">
        <v>2210</v>
      </c>
      <c r="B390" s="28" t="s">
        <v>9</v>
      </c>
      <c r="C390" s="55">
        <f>C391+C392+C393+C394+C395+C396+C397+C398+C399+C400+C401+C402+C403+C404+C405</f>
        <v>138307.88</v>
      </c>
    </row>
    <row r="391" spans="1:3" x14ac:dyDescent="0.2">
      <c r="A391" s="26"/>
      <c r="B391" s="33" t="s">
        <v>413</v>
      </c>
      <c r="C391" s="55">
        <v>2850</v>
      </c>
    </row>
    <row r="392" spans="1:3" x14ac:dyDescent="0.2">
      <c r="A392" s="26"/>
      <c r="B392" s="28" t="s">
        <v>128</v>
      </c>
      <c r="C392" s="55">
        <v>31295.18</v>
      </c>
    </row>
    <row r="393" spans="1:3" x14ac:dyDescent="0.2">
      <c r="A393" s="26"/>
      <c r="B393" s="33" t="s">
        <v>451</v>
      </c>
      <c r="C393" s="55">
        <v>3490</v>
      </c>
    </row>
    <row r="394" spans="1:3" x14ac:dyDescent="0.2">
      <c r="A394" s="26"/>
      <c r="B394" s="33" t="s">
        <v>414</v>
      </c>
      <c r="C394" s="55">
        <v>2885</v>
      </c>
    </row>
    <row r="395" spans="1:3" x14ac:dyDescent="0.2">
      <c r="A395" s="26"/>
      <c r="B395" s="28" t="s">
        <v>335</v>
      </c>
      <c r="C395" s="55">
        <v>6103</v>
      </c>
    </row>
    <row r="396" spans="1:3" x14ac:dyDescent="0.2">
      <c r="A396" s="26"/>
      <c r="B396" s="33" t="s">
        <v>461</v>
      </c>
      <c r="C396" s="55">
        <v>16012.6</v>
      </c>
    </row>
    <row r="397" spans="1:3" x14ac:dyDescent="0.2">
      <c r="A397" s="26"/>
      <c r="B397" s="33" t="s">
        <v>459</v>
      </c>
      <c r="C397" s="55">
        <v>4875</v>
      </c>
    </row>
    <row r="398" spans="1:3" x14ac:dyDescent="0.2">
      <c r="A398" s="26"/>
      <c r="B398" s="33" t="s">
        <v>460</v>
      </c>
      <c r="C398" s="55">
        <v>2700</v>
      </c>
    </row>
    <row r="399" spans="1:3" x14ac:dyDescent="0.2">
      <c r="A399" s="26"/>
      <c r="B399" s="33" t="s">
        <v>11</v>
      </c>
      <c r="C399" s="55">
        <v>610</v>
      </c>
    </row>
    <row r="400" spans="1:3" x14ac:dyDescent="0.2">
      <c r="A400" s="26"/>
      <c r="B400" s="28" t="s">
        <v>337</v>
      </c>
      <c r="C400" s="55">
        <v>944</v>
      </c>
    </row>
    <row r="401" spans="1:3" ht="12" customHeight="1" x14ac:dyDescent="0.2">
      <c r="A401" s="26"/>
      <c r="B401" s="28" t="s">
        <v>336</v>
      </c>
      <c r="C401" s="55">
        <v>789</v>
      </c>
    </row>
    <row r="402" spans="1:3" x14ac:dyDescent="0.2">
      <c r="A402" s="26"/>
      <c r="B402" s="33" t="s">
        <v>458</v>
      </c>
      <c r="C402" s="55">
        <v>19014</v>
      </c>
    </row>
    <row r="403" spans="1:3" x14ac:dyDescent="0.2">
      <c r="A403" s="26"/>
      <c r="B403" s="33" t="s">
        <v>61</v>
      </c>
      <c r="C403" s="55">
        <v>16500</v>
      </c>
    </row>
    <row r="404" spans="1:3" x14ac:dyDescent="0.2">
      <c r="A404" s="26"/>
      <c r="B404" s="33" t="s">
        <v>457</v>
      </c>
      <c r="C404" s="55">
        <v>28600</v>
      </c>
    </row>
    <row r="405" spans="1:3" x14ac:dyDescent="0.2">
      <c r="A405" s="26"/>
      <c r="B405" s="33" t="s">
        <v>19</v>
      </c>
      <c r="C405" s="138">
        <v>1640.1</v>
      </c>
    </row>
    <row r="406" spans="1:3" x14ac:dyDescent="0.2">
      <c r="A406" s="26">
        <v>2240</v>
      </c>
      <c r="B406" s="28" t="s">
        <v>27</v>
      </c>
      <c r="C406" s="155">
        <f>C407+C408+C409+C410+C411+C414+C415+C416+C417+C412+C413</f>
        <v>41403.380000000005</v>
      </c>
    </row>
    <row r="407" spans="1:3" x14ac:dyDescent="0.2">
      <c r="A407" s="24"/>
      <c r="B407" s="75" t="s">
        <v>130</v>
      </c>
      <c r="C407" s="61">
        <v>6677.45</v>
      </c>
    </row>
    <row r="408" spans="1:3" x14ac:dyDescent="0.2">
      <c r="A408" s="14"/>
      <c r="B408" s="130" t="s">
        <v>415</v>
      </c>
      <c r="C408" s="156">
        <v>479.52</v>
      </c>
    </row>
    <row r="409" spans="1:3" ht="25.5" x14ac:dyDescent="0.2">
      <c r="A409" s="26"/>
      <c r="B409" s="129" t="s">
        <v>456</v>
      </c>
      <c r="C409" s="155">
        <v>5480</v>
      </c>
    </row>
    <row r="410" spans="1:3" x14ac:dyDescent="0.2">
      <c r="A410" s="26"/>
      <c r="B410" s="129" t="s">
        <v>416</v>
      </c>
      <c r="C410" s="155">
        <v>80</v>
      </c>
    </row>
    <row r="411" spans="1:3" x14ac:dyDescent="0.2">
      <c r="A411" s="24"/>
      <c r="B411" s="13" t="s">
        <v>338</v>
      </c>
      <c r="C411" s="61">
        <v>11814.57</v>
      </c>
    </row>
    <row r="412" spans="1:3" x14ac:dyDescent="0.2">
      <c r="A412" s="24"/>
      <c r="B412" s="128" t="s">
        <v>455</v>
      </c>
      <c r="C412" s="61">
        <v>4695</v>
      </c>
    </row>
    <row r="413" spans="1:3" x14ac:dyDescent="0.2">
      <c r="A413" s="24"/>
      <c r="B413" s="128" t="s">
        <v>462</v>
      </c>
      <c r="C413" s="61">
        <v>7400</v>
      </c>
    </row>
    <row r="414" spans="1:3" x14ac:dyDescent="0.2">
      <c r="A414" s="14"/>
      <c r="B414" s="76" t="s">
        <v>339</v>
      </c>
      <c r="C414" s="156">
        <v>2106.88</v>
      </c>
    </row>
    <row r="415" spans="1:3" x14ac:dyDescent="0.2">
      <c r="A415" s="26"/>
      <c r="B415" s="33" t="s">
        <v>131</v>
      </c>
      <c r="C415" s="61">
        <v>768</v>
      </c>
    </row>
    <row r="416" spans="1:3" ht="10.5" customHeight="1" x14ac:dyDescent="0.2">
      <c r="A416" s="30"/>
      <c r="B416" s="33" t="s">
        <v>265</v>
      </c>
      <c r="C416" s="61">
        <v>45.9</v>
      </c>
    </row>
    <row r="417" spans="1:3" ht="15.75" customHeight="1" x14ac:dyDescent="0.2">
      <c r="A417" s="30"/>
      <c r="B417" s="33" t="s">
        <v>463</v>
      </c>
      <c r="C417" s="61">
        <v>1856.06</v>
      </c>
    </row>
    <row r="418" spans="1:3" x14ac:dyDescent="0.2">
      <c r="A418" s="30">
        <v>2250</v>
      </c>
      <c r="B418" s="27" t="s">
        <v>132</v>
      </c>
      <c r="C418" s="55">
        <v>300</v>
      </c>
    </row>
    <row r="419" spans="1:3" x14ac:dyDescent="0.2">
      <c r="A419" s="24">
        <v>2272</v>
      </c>
      <c r="B419" s="27" t="s">
        <v>69</v>
      </c>
      <c r="C419" s="55">
        <v>2728.58</v>
      </c>
    </row>
    <row r="420" spans="1:3" x14ac:dyDescent="0.2">
      <c r="A420" s="24">
        <v>2273</v>
      </c>
      <c r="B420" s="28" t="s">
        <v>41</v>
      </c>
      <c r="C420" s="155">
        <v>74872.03</v>
      </c>
    </row>
    <row r="421" spans="1:3" x14ac:dyDescent="0.2">
      <c r="A421" s="77">
        <v>2275</v>
      </c>
      <c r="B421" s="27" t="s">
        <v>133</v>
      </c>
      <c r="C421" s="61">
        <v>108925.01</v>
      </c>
    </row>
    <row r="422" spans="1:3" ht="0.75" customHeight="1" x14ac:dyDescent="0.2">
      <c r="A422" s="14">
        <v>2282</v>
      </c>
      <c r="B422" s="8"/>
      <c r="C422" s="134">
        <v>0</v>
      </c>
    </row>
    <row r="423" spans="1:3" ht="13.5" thickBot="1" x14ac:dyDescent="0.25">
      <c r="A423" s="126">
        <v>2800</v>
      </c>
      <c r="B423" s="27" t="s">
        <v>71</v>
      </c>
      <c r="C423" s="157">
        <v>21.27</v>
      </c>
    </row>
    <row r="424" spans="1:3" ht="15.75" x14ac:dyDescent="0.25">
      <c r="A424" s="9" t="s">
        <v>281</v>
      </c>
      <c r="B424" s="21" t="s">
        <v>436</v>
      </c>
      <c r="C424" s="135">
        <v>0</v>
      </c>
    </row>
    <row r="425" spans="1:3" x14ac:dyDescent="0.2">
      <c r="A425" s="26"/>
      <c r="B425" s="27" t="s">
        <v>6</v>
      </c>
      <c r="C425" s="57"/>
    </row>
    <row r="426" spans="1:3" ht="13.5" thickBot="1" x14ac:dyDescent="0.25">
      <c r="A426" s="26">
        <v>3110</v>
      </c>
      <c r="B426" s="32" t="s">
        <v>216</v>
      </c>
      <c r="C426" s="65"/>
    </row>
    <row r="427" spans="1:3" ht="1.5" customHeight="1" thickBot="1" x14ac:dyDescent="0.3">
      <c r="A427" s="27"/>
      <c r="B427" s="31" t="s">
        <v>282</v>
      </c>
      <c r="C427" s="52"/>
    </row>
    <row r="428" spans="1:3" ht="31.5" x14ac:dyDescent="0.25">
      <c r="A428" s="9" t="s">
        <v>134</v>
      </c>
      <c r="B428" s="20" t="s">
        <v>436</v>
      </c>
      <c r="C428" s="136">
        <f>C430+C437+C443+C442</f>
        <v>75007</v>
      </c>
    </row>
    <row r="429" spans="1:3" x14ac:dyDescent="0.2">
      <c r="A429" s="26"/>
      <c r="B429" s="27" t="s">
        <v>6</v>
      </c>
      <c r="C429" s="55"/>
    </row>
    <row r="430" spans="1:3" x14ac:dyDescent="0.2">
      <c r="A430" s="26">
        <v>2210</v>
      </c>
      <c r="B430" s="28" t="s">
        <v>9</v>
      </c>
      <c r="C430" s="55">
        <f>C431+C432+C436+C433+C434+C435</f>
        <v>22607</v>
      </c>
    </row>
    <row r="431" spans="1:3" x14ac:dyDescent="0.2">
      <c r="A431" s="26"/>
      <c r="B431" s="28" t="s">
        <v>135</v>
      </c>
      <c r="C431" s="55">
        <v>7180</v>
      </c>
    </row>
    <row r="432" spans="1:3" x14ac:dyDescent="0.2">
      <c r="A432" s="26"/>
      <c r="B432" s="28" t="s">
        <v>342</v>
      </c>
      <c r="C432" s="55">
        <v>2352</v>
      </c>
    </row>
    <row r="433" spans="1:3" x14ac:dyDescent="0.2">
      <c r="A433" s="26"/>
      <c r="B433" s="33" t="s">
        <v>449</v>
      </c>
      <c r="C433" s="55">
        <v>1290</v>
      </c>
    </row>
    <row r="434" spans="1:3" x14ac:dyDescent="0.2">
      <c r="A434" s="26"/>
      <c r="B434" s="33" t="s">
        <v>451</v>
      </c>
      <c r="C434" s="55">
        <v>2000</v>
      </c>
    </row>
    <row r="435" spans="1:3" x14ac:dyDescent="0.2">
      <c r="A435" s="26"/>
      <c r="B435" s="33" t="s">
        <v>452</v>
      </c>
      <c r="C435" s="55">
        <v>3000</v>
      </c>
    </row>
    <row r="436" spans="1:3" x14ac:dyDescent="0.2">
      <c r="A436" s="26"/>
      <c r="B436" s="33" t="s">
        <v>450</v>
      </c>
      <c r="C436" s="55">
        <v>6785</v>
      </c>
    </row>
    <row r="437" spans="1:3" x14ac:dyDescent="0.2">
      <c r="A437" s="11">
        <v>2240</v>
      </c>
      <c r="B437" s="28" t="s">
        <v>27</v>
      </c>
      <c r="C437" s="55">
        <f>C438+C439+C440+C441</f>
        <v>16590</v>
      </c>
    </row>
    <row r="438" spans="1:3" x14ac:dyDescent="0.2">
      <c r="A438" s="11"/>
      <c r="B438" s="28" t="s">
        <v>32</v>
      </c>
      <c r="C438" s="55">
        <v>540</v>
      </c>
    </row>
    <row r="439" spans="1:3" x14ac:dyDescent="0.2">
      <c r="A439" s="37"/>
      <c r="B439" s="28" t="s">
        <v>340</v>
      </c>
      <c r="C439" s="135">
        <v>2550</v>
      </c>
    </row>
    <row r="440" spans="1:3" x14ac:dyDescent="0.2">
      <c r="A440" s="37"/>
      <c r="B440" s="28" t="s">
        <v>341</v>
      </c>
      <c r="C440" s="135">
        <v>9000</v>
      </c>
    </row>
    <row r="441" spans="1:3" x14ac:dyDescent="0.2">
      <c r="A441" s="24"/>
      <c r="B441" s="13" t="s">
        <v>136</v>
      </c>
      <c r="C441" s="135">
        <v>4500</v>
      </c>
    </row>
    <row r="442" spans="1:3" x14ac:dyDescent="0.2">
      <c r="A442" s="24">
        <v>2250</v>
      </c>
      <c r="B442" s="45" t="s">
        <v>132</v>
      </c>
      <c r="C442" s="156">
        <v>60</v>
      </c>
    </row>
    <row r="443" spans="1:3" ht="14.25" customHeight="1" x14ac:dyDescent="0.2">
      <c r="A443" s="25">
        <v>2730</v>
      </c>
      <c r="B443" s="78" t="s">
        <v>104</v>
      </c>
      <c r="C443" s="112">
        <f>C444+C445</f>
        <v>35750</v>
      </c>
    </row>
    <row r="444" spans="1:3" ht="14.25" customHeight="1" x14ac:dyDescent="0.2">
      <c r="A444" s="41"/>
      <c r="B444" s="145" t="s">
        <v>453</v>
      </c>
      <c r="C444" s="112">
        <v>4000</v>
      </c>
    </row>
    <row r="445" spans="1:3" ht="14.25" customHeight="1" thickBot="1" x14ac:dyDescent="0.25">
      <c r="A445" s="22"/>
      <c r="B445" s="79" t="s">
        <v>343</v>
      </c>
      <c r="C445" s="112">
        <v>31750</v>
      </c>
    </row>
    <row r="446" spans="1:3" ht="30.75" customHeight="1" x14ac:dyDescent="0.25">
      <c r="A446" s="44" t="s">
        <v>137</v>
      </c>
      <c r="B446" s="20" t="s">
        <v>454</v>
      </c>
      <c r="C446" s="139">
        <f>C448+C450+C453</f>
        <v>90154</v>
      </c>
    </row>
    <row r="447" spans="1:3" x14ac:dyDescent="0.2">
      <c r="A447" s="26"/>
      <c r="B447" s="27" t="s">
        <v>6</v>
      </c>
      <c r="C447" s="140">
        <f>SUM(C448:C448)</f>
        <v>57444</v>
      </c>
    </row>
    <row r="448" spans="1:3" x14ac:dyDescent="0.2">
      <c r="A448" s="46">
        <v>2210</v>
      </c>
      <c r="B448" s="47" t="s">
        <v>9</v>
      </c>
      <c r="C448" s="140">
        <f>C449</f>
        <v>57444</v>
      </c>
    </row>
    <row r="449" spans="1:3" x14ac:dyDescent="0.2">
      <c r="A449" s="46"/>
      <c r="B449" s="47" t="s">
        <v>344</v>
      </c>
      <c r="C449" s="55">
        <v>57444</v>
      </c>
    </row>
    <row r="450" spans="1:3" x14ac:dyDescent="0.2">
      <c r="A450" s="11">
        <v>2240</v>
      </c>
      <c r="B450" s="28" t="s">
        <v>27</v>
      </c>
      <c r="C450" s="55">
        <f>C451+C452</f>
        <v>32710</v>
      </c>
    </row>
    <row r="451" spans="1:3" x14ac:dyDescent="0.2">
      <c r="A451" s="26"/>
      <c r="B451" s="13" t="s">
        <v>138</v>
      </c>
      <c r="C451" s="55">
        <v>12000</v>
      </c>
    </row>
    <row r="452" spans="1:3" x14ac:dyDescent="0.2">
      <c r="A452" s="26"/>
      <c r="B452" s="13" t="s">
        <v>139</v>
      </c>
      <c r="C452" s="55">
        <v>20710</v>
      </c>
    </row>
    <row r="453" spans="1:3" ht="0.75" customHeight="1" thickBot="1" x14ac:dyDescent="0.25">
      <c r="A453" s="26">
        <v>2250</v>
      </c>
      <c r="B453" s="13" t="s">
        <v>132</v>
      </c>
      <c r="C453" s="55">
        <v>0</v>
      </c>
    </row>
    <row r="454" spans="1:3" ht="26.25" hidden="1" thickBot="1" x14ac:dyDescent="0.25">
      <c r="A454" s="24">
        <v>2610</v>
      </c>
      <c r="B454" s="48" t="s">
        <v>140</v>
      </c>
      <c r="C454" s="141">
        <v>0</v>
      </c>
    </row>
    <row r="455" spans="1:3" ht="13.5" hidden="1" thickBot="1" x14ac:dyDescent="0.25">
      <c r="A455" s="24">
        <v>2730</v>
      </c>
      <c r="B455" s="70" t="s">
        <v>104</v>
      </c>
      <c r="C455" s="86">
        <v>0</v>
      </c>
    </row>
    <row r="456" spans="1:3" ht="15.75" x14ac:dyDescent="0.25">
      <c r="A456" s="17" t="s">
        <v>141</v>
      </c>
      <c r="B456" s="20" t="s">
        <v>435</v>
      </c>
      <c r="C456" s="139">
        <f>C458+C459+C460+C469+C470+C481+C482+C483+C484+C485</f>
        <v>2357300.8899999997</v>
      </c>
    </row>
    <row r="457" spans="1:3" x14ac:dyDescent="0.2">
      <c r="A457" s="26"/>
      <c r="B457" s="27" t="s">
        <v>6</v>
      </c>
      <c r="C457" s="55"/>
    </row>
    <row r="458" spans="1:3" x14ac:dyDescent="0.2">
      <c r="A458" s="26">
        <v>2111</v>
      </c>
      <c r="B458" s="25" t="s">
        <v>7</v>
      </c>
      <c r="C458" s="136">
        <v>1737251.17</v>
      </c>
    </row>
    <row r="459" spans="1:3" x14ac:dyDescent="0.2">
      <c r="A459" s="26">
        <v>2120</v>
      </c>
      <c r="B459" s="25" t="s">
        <v>8</v>
      </c>
      <c r="C459" s="57">
        <v>368048.67</v>
      </c>
    </row>
    <row r="460" spans="1:3" x14ac:dyDescent="0.2">
      <c r="A460" s="26">
        <v>2210</v>
      </c>
      <c r="B460" s="25" t="s">
        <v>9</v>
      </c>
      <c r="C460" s="136">
        <f>C461+C462+C463+C464+C465+C466+C467+C468</f>
        <v>57352.800000000003</v>
      </c>
    </row>
    <row r="461" spans="1:3" x14ac:dyDescent="0.2">
      <c r="A461" s="12"/>
      <c r="B461" s="28" t="s">
        <v>142</v>
      </c>
      <c r="C461" s="55">
        <v>11876</v>
      </c>
    </row>
    <row r="462" spans="1:3" x14ac:dyDescent="0.2">
      <c r="A462" s="12"/>
      <c r="B462" s="33" t="s">
        <v>518</v>
      </c>
      <c r="C462" s="55">
        <v>14638.9</v>
      </c>
    </row>
    <row r="463" spans="1:3" x14ac:dyDescent="0.2">
      <c r="A463" s="12"/>
      <c r="B463" s="33" t="s">
        <v>417</v>
      </c>
      <c r="C463" s="55">
        <v>21200</v>
      </c>
    </row>
    <row r="464" spans="1:3" x14ac:dyDescent="0.2">
      <c r="A464" s="12"/>
      <c r="B464" s="28" t="s">
        <v>345</v>
      </c>
      <c r="C464" s="55">
        <v>3254.4</v>
      </c>
    </row>
    <row r="465" spans="1:3" x14ac:dyDescent="0.2">
      <c r="A465" s="12"/>
      <c r="B465" s="33" t="s">
        <v>418</v>
      </c>
      <c r="C465" s="55">
        <v>320</v>
      </c>
    </row>
    <row r="466" spans="1:3" x14ac:dyDescent="0.2">
      <c r="A466" s="12"/>
      <c r="B466" s="28" t="s">
        <v>143</v>
      </c>
      <c r="C466" s="55">
        <v>2943.5</v>
      </c>
    </row>
    <row r="467" spans="1:3" hidden="1" x14ac:dyDescent="0.2">
      <c r="A467" s="12"/>
      <c r="B467" s="28" t="s">
        <v>144</v>
      </c>
      <c r="C467" s="55"/>
    </row>
    <row r="468" spans="1:3" x14ac:dyDescent="0.2">
      <c r="A468" s="12"/>
      <c r="B468" s="100" t="s">
        <v>519</v>
      </c>
      <c r="C468" s="140">
        <v>3120</v>
      </c>
    </row>
    <row r="469" spans="1:3" x14ac:dyDescent="0.2">
      <c r="A469" s="26">
        <v>2220</v>
      </c>
      <c r="B469" s="25" t="s">
        <v>26</v>
      </c>
      <c r="C469" s="57">
        <v>4847.8</v>
      </c>
    </row>
    <row r="470" spans="1:3" x14ac:dyDescent="0.2">
      <c r="A470" s="11">
        <v>2240</v>
      </c>
      <c r="B470" s="25" t="s">
        <v>27</v>
      </c>
      <c r="C470" s="136">
        <f>C471+C472+C473+C474+C475+C476+C477+C478+C480+C479</f>
        <v>62676.289999999994</v>
      </c>
    </row>
    <row r="471" spans="1:3" x14ac:dyDescent="0.2">
      <c r="A471" s="12"/>
      <c r="B471" s="13" t="s">
        <v>346</v>
      </c>
      <c r="C471" s="55">
        <v>1102.08</v>
      </c>
    </row>
    <row r="472" spans="1:3" x14ac:dyDescent="0.2">
      <c r="A472" s="12"/>
      <c r="B472" s="13" t="s">
        <v>347</v>
      </c>
      <c r="C472" s="55">
        <v>531.57000000000005</v>
      </c>
    </row>
    <row r="473" spans="1:3" x14ac:dyDescent="0.2">
      <c r="A473" s="12"/>
      <c r="B473" s="27" t="s">
        <v>348</v>
      </c>
      <c r="C473" s="55">
        <v>3466.2</v>
      </c>
    </row>
    <row r="474" spans="1:3" x14ac:dyDescent="0.2">
      <c r="A474" s="12"/>
      <c r="B474" s="31" t="s">
        <v>521</v>
      </c>
      <c r="C474" s="55">
        <v>1400</v>
      </c>
    </row>
    <row r="475" spans="1:3" x14ac:dyDescent="0.2">
      <c r="A475" s="12"/>
      <c r="B475" s="27" t="s">
        <v>138</v>
      </c>
      <c r="C475" s="55">
        <v>47185.13</v>
      </c>
    </row>
    <row r="476" spans="1:3" ht="0.75" customHeight="1" x14ac:dyDescent="0.2">
      <c r="A476" s="12"/>
      <c r="B476" s="27" t="s">
        <v>146</v>
      </c>
      <c r="C476" s="55"/>
    </row>
    <row r="477" spans="1:3" x14ac:dyDescent="0.2">
      <c r="A477" s="12"/>
      <c r="B477" s="27" t="s">
        <v>147</v>
      </c>
      <c r="C477" s="55">
        <v>6411</v>
      </c>
    </row>
    <row r="478" spans="1:3" hidden="1" x14ac:dyDescent="0.2">
      <c r="A478" s="12"/>
      <c r="B478" s="27" t="s">
        <v>64</v>
      </c>
      <c r="C478" s="55"/>
    </row>
    <row r="479" spans="1:3" x14ac:dyDescent="0.2">
      <c r="A479" s="12"/>
      <c r="B479" s="31" t="s">
        <v>420</v>
      </c>
      <c r="C479" s="55">
        <v>1957.31</v>
      </c>
    </row>
    <row r="480" spans="1:3" x14ac:dyDescent="0.2">
      <c r="A480" s="12"/>
      <c r="B480" s="27" t="s">
        <v>148</v>
      </c>
      <c r="C480" s="138">
        <v>623</v>
      </c>
    </row>
    <row r="481" spans="1:3" x14ac:dyDescent="0.2">
      <c r="A481" s="24">
        <v>2250</v>
      </c>
      <c r="B481" s="24" t="s">
        <v>149</v>
      </c>
      <c r="C481" s="138">
        <v>22922.09</v>
      </c>
    </row>
    <row r="482" spans="1:3" x14ac:dyDescent="0.2">
      <c r="A482" s="24">
        <v>2272</v>
      </c>
      <c r="B482" s="24" t="s">
        <v>69</v>
      </c>
      <c r="C482" s="138">
        <v>9650.64</v>
      </c>
    </row>
    <row r="483" spans="1:3" x14ac:dyDescent="0.2">
      <c r="A483" s="24">
        <v>2273</v>
      </c>
      <c r="B483" s="24" t="s">
        <v>41</v>
      </c>
      <c r="C483" s="138">
        <v>35825.949999999997</v>
      </c>
    </row>
    <row r="484" spans="1:3" x14ac:dyDescent="0.2">
      <c r="A484" s="24">
        <v>2275</v>
      </c>
      <c r="B484" s="24" t="s">
        <v>42</v>
      </c>
      <c r="C484" s="142">
        <v>58723.62</v>
      </c>
    </row>
    <row r="485" spans="1:3" ht="13.5" thickBot="1" x14ac:dyDescent="0.25">
      <c r="A485" s="24">
        <v>2800</v>
      </c>
      <c r="B485" s="80" t="s">
        <v>71</v>
      </c>
      <c r="C485" s="112">
        <v>1.86</v>
      </c>
    </row>
    <row r="486" spans="1:3" ht="15.75" x14ac:dyDescent="0.25">
      <c r="A486" s="23" t="s">
        <v>150</v>
      </c>
      <c r="B486" s="20" t="s">
        <v>435</v>
      </c>
      <c r="C486" s="135">
        <v>0</v>
      </c>
    </row>
    <row r="487" spans="1:3" x14ac:dyDescent="0.2">
      <c r="A487" s="26"/>
      <c r="B487" s="27" t="s">
        <v>6</v>
      </c>
      <c r="C487" s="57"/>
    </row>
    <row r="488" spans="1:3" ht="14.25" customHeight="1" x14ac:dyDescent="0.2">
      <c r="A488" s="24">
        <v>3110</v>
      </c>
      <c r="B488" s="27" t="s">
        <v>46</v>
      </c>
      <c r="C488" s="65"/>
    </row>
    <row r="489" spans="1:3" hidden="1" x14ac:dyDescent="0.2">
      <c r="A489" s="24"/>
      <c r="B489" s="27" t="s">
        <v>151</v>
      </c>
      <c r="C489" s="143"/>
    </row>
    <row r="490" spans="1:3" hidden="1" x14ac:dyDescent="0.2">
      <c r="A490" s="24"/>
      <c r="B490" s="29" t="s">
        <v>152</v>
      </c>
      <c r="C490" s="65">
        <f>C499</f>
        <v>809518.62</v>
      </c>
    </row>
    <row r="491" spans="1:3" ht="0.75" customHeight="1" x14ac:dyDescent="0.2">
      <c r="A491" s="24">
        <v>3132</v>
      </c>
      <c r="B491" s="27" t="s">
        <v>310</v>
      </c>
      <c r="C491" s="65"/>
    </row>
    <row r="492" spans="1:3" ht="79.5" customHeight="1" x14ac:dyDescent="0.25">
      <c r="A492" s="19" t="s">
        <v>349</v>
      </c>
      <c r="B492" s="82" t="s">
        <v>436</v>
      </c>
      <c r="C492" s="144">
        <f>C493+C498</f>
        <v>706637.91</v>
      </c>
    </row>
    <row r="493" spans="1:3" ht="25.5" x14ac:dyDescent="0.2">
      <c r="A493" s="24">
        <v>2610</v>
      </c>
      <c r="B493" s="48" t="s">
        <v>354</v>
      </c>
      <c r="C493" s="141">
        <f>C495+C496+C497</f>
        <v>665887.91</v>
      </c>
    </row>
    <row r="494" spans="1:3" x14ac:dyDescent="0.2">
      <c r="A494" s="24"/>
      <c r="B494" s="48" t="s">
        <v>158</v>
      </c>
      <c r="C494" s="65"/>
    </row>
    <row r="495" spans="1:3" x14ac:dyDescent="0.2">
      <c r="A495" s="24"/>
      <c r="B495" s="48" t="s">
        <v>352</v>
      </c>
      <c r="C495" s="65">
        <v>253118.06</v>
      </c>
    </row>
    <row r="496" spans="1:3" x14ac:dyDescent="0.2">
      <c r="A496" s="24"/>
      <c r="B496" s="48" t="s">
        <v>353</v>
      </c>
      <c r="C496" s="65">
        <v>360440.05</v>
      </c>
    </row>
    <row r="497" spans="1:3" x14ac:dyDescent="0.2">
      <c r="A497" s="24"/>
      <c r="B497" s="131" t="s">
        <v>419</v>
      </c>
      <c r="C497" s="65">
        <v>52329.8</v>
      </c>
    </row>
    <row r="498" spans="1:3" x14ac:dyDescent="0.2">
      <c r="A498" s="24" t="s">
        <v>350</v>
      </c>
      <c r="B498" s="27" t="s">
        <v>351</v>
      </c>
      <c r="C498" s="65">
        <v>40750</v>
      </c>
    </row>
    <row r="499" spans="1:3" ht="82.5" customHeight="1" x14ac:dyDescent="0.25">
      <c r="A499" s="19" t="s">
        <v>522</v>
      </c>
      <c r="B499" s="147" t="s">
        <v>436</v>
      </c>
      <c r="C499" s="144">
        <f>C500</f>
        <v>809518.62</v>
      </c>
    </row>
    <row r="500" spans="1:3" x14ac:dyDescent="0.2">
      <c r="A500" s="24">
        <v>3132</v>
      </c>
      <c r="B500" s="31" t="s">
        <v>520</v>
      </c>
      <c r="C500" s="86">
        <f>C501+C502</f>
        <v>809518.62</v>
      </c>
    </row>
    <row r="501" spans="1:3" x14ac:dyDescent="0.2">
      <c r="A501" s="24"/>
      <c r="B501" s="31" t="s">
        <v>523</v>
      </c>
      <c r="C501" s="86">
        <v>768970.62</v>
      </c>
    </row>
    <row r="502" spans="1:3" x14ac:dyDescent="0.2">
      <c r="A502" s="24"/>
      <c r="B502" s="31" t="s">
        <v>524</v>
      </c>
      <c r="C502" s="86">
        <v>40548</v>
      </c>
    </row>
    <row r="503" spans="1:3" ht="18.75" x14ac:dyDescent="0.3">
      <c r="A503" s="49" t="s">
        <v>153</v>
      </c>
      <c r="B503" s="49"/>
      <c r="C503" s="158">
        <f>C10+C127+C160+C248+C279+C298+C317+C324+C353+C362+C386+C428+C446+C492+C456</f>
        <v>106785673.25000001</v>
      </c>
    </row>
    <row r="504" spans="1:3" ht="18.75" x14ac:dyDescent="0.3">
      <c r="A504" s="49" t="s">
        <v>154</v>
      </c>
      <c r="B504" s="49"/>
      <c r="C504" s="81">
        <f>C101+C244+C304+C312+C424+C486+C499</f>
        <v>2301055.98</v>
      </c>
    </row>
    <row r="506" spans="1:3" ht="15.75" x14ac:dyDescent="0.25">
      <c r="A506" s="184" t="s">
        <v>559</v>
      </c>
      <c r="B506" s="184"/>
    </row>
    <row r="507" spans="1:3" ht="15.75" x14ac:dyDescent="0.25">
      <c r="A507" s="184" t="s">
        <v>557</v>
      </c>
      <c r="B507" s="184"/>
    </row>
    <row r="508" spans="1:3" ht="15.75" x14ac:dyDescent="0.25">
      <c r="A508" s="184" t="s">
        <v>558</v>
      </c>
      <c r="B508" s="184"/>
    </row>
  </sheetData>
  <mergeCells count="4">
    <mergeCell ref="A1:C1"/>
    <mergeCell ref="B4:C4"/>
    <mergeCell ref="B5:C5"/>
    <mergeCell ref="A279:A280"/>
  </mergeCells>
  <phoneticPr fontId="11" type="noConversion"/>
  <pageMargins left="0.70833333333333304" right="0.70833333333333304" top="0.74791666666666701" bottom="0.74791666666666701" header="0.51180555555555496" footer="0.51180555555555496"/>
  <pageSetup paperSize="9" scale="85" firstPageNumber="0" fitToHeight="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0"/>
  <sheetViews>
    <sheetView topLeftCell="A14" workbookViewId="0">
      <selection activeCell="C326" sqref="C326"/>
    </sheetView>
  </sheetViews>
  <sheetFormatPr defaultColWidth="8.7109375" defaultRowHeight="12.75" x14ac:dyDescent="0.2"/>
  <cols>
    <col min="1" max="1" width="23.5703125" customWidth="1"/>
    <col min="2" max="2" width="68.42578125" customWidth="1"/>
    <col min="3" max="3" width="18.28515625" customWidth="1"/>
    <col min="4" max="4" width="10.42578125" customWidth="1"/>
  </cols>
  <sheetData>
    <row r="1" spans="1:9" x14ac:dyDescent="0.2">
      <c r="B1" s="1" t="s">
        <v>554</v>
      </c>
    </row>
    <row r="2" spans="1:9" ht="12.75" customHeight="1" x14ac:dyDescent="0.2">
      <c r="B2" s="186" t="s">
        <v>0</v>
      </c>
      <c r="C2" s="186"/>
    </row>
    <row r="3" spans="1:9" ht="12.75" customHeight="1" x14ac:dyDescent="0.2">
      <c r="B3" s="186" t="s">
        <v>555</v>
      </c>
      <c r="C3" s="186"/>
    </row>
    <row r="4" spans="1:9" ht="15.75" x14ac:dyDescent="0.25">
      <c r="B4" s="2" t="s">
        <v>433</v>
      </c>
      <c r="C4" s="1"/>
      <c r="D4" s="1"/>
      <c r="E4" s="1"/>
      <c r="F4" s="1"/>
      <c r="G4" s="1"/>
      <c r="H4" s="1"/>
      <c r="I4" s="1"/>
    </row>
    <row r="5" spans="1:9" ht="21" x14ac:dyDescent="0.35">
      <c r="B5" s="2" t="s">
        <v>155</v>
      </c>
      <c r="C5" s="1"/>
      <c r="D5" s="16"/>
      <c r="E5" s="1"/>
      <c r="F5" s="1"/>
      <c r="G5" s="1"/>
      <c r="H5" s="1"/>
      <c r="I5" s="1"/>
    </row>
    <row r="6" spans="1:9" ht="15.75" x14ac:dyDescent="0.25">
      <c r="B6" s="2" t="s">
        <v>156</v>
      </c>
      <c r="C6" s="1"/>
      <c r="D6" s="1"/>
      <c r="E6" s="1"/>
      <c r="F6" s="1"/>
      <c r="G6" s="1"/>
      <c r="H6" s="1"/>
      <c r="I6" s="1"/>
    </row>
    <row r="7" spans="1:9" x14ac:dyDescent="0.2">
      <c r="D7" s="1"/>
      <c r="E7" s="1"/>
      <c r="F7" s="1"/>
      <c r="G7" s="1"/>
      <c r="H7" s="1"/>
      <c r="I7" s="1"/>
    </row>
    <row r="8" spans="1:9" ht="15.75" x14ac:dyDescent="0.25">
      <c r="A8" s="102" t="s">
        <v>157</v>
      </c>
      <c r="B8" s="51" t="s">
        <v>355</v>
      </c>
      <c r="C8" s="165">
        <v>44006.03</v>
      </c>
    </row>
    <row r="9" spans="1:9" ht="15.75" x14ac:dyDescent="0.25">
      <c r="A9" s="102" t="s">
        <v>158</v>
      </c>
      <c r="B9" s="88" t="s">
        <v>529</v>
      </c>
      <c r="C9" s="165">
        <f>C10+C11+C12</f>
        <v>17135.78</v>
      </c>
    </row>
    <row r="10" spans="1:9" ht="15.75" x14ac:dyDescent="0.25">
      <c r="A10" s="102"/>
      <c r="B10" s="103" t="s">
        <v>159</v>
      </c>
      <c r="C10" s="165">
        <v>11805.23</v>
      </c>
    </row>
    <row r="11" spans="1:9" ht="15.75" x14ac:dyDescent="0.25">
      <c r="A11" s="102"/>
      <c r="B11" s="103" t="s">
        <v>160</v>
      </c>
      <c r="C11" s="165">
        <v>3752.28</v>
      </c>
    </row>
    <row r="12" spans="1:9" ht="15.75" x14ac:dyDescent="0.25">
      <c r="A12" s="102"/>
      <c r="B12" s="103" t="s">
        <v>161</v>
      </c>
      <c r="C12" s="165">
        <v>1578.27</v>
      </c>
    </row>
    <row r="13" spans="1:9" ht="15.75" x14ac:dyDescent="0.25">
      <c r="A13" s="94"/>
      <c r="B13" s="88" t="s">
        <v>162</v>
      </c>
      <c r="C13" s="166">
        <f>C17+C27+C15+C16+C26+C23</f>
        <v>28548.13</v>
      </c>
    </row>
    <row r="14" spans="1:9" ht="15.75" x14ac:dyDescent="0.25">
      <c r="A14" s="94"/>
      <c r="B14" s="59" t="s">
        <v>6</v>
      </c>
      <c r="C14" s="167"/>
    </row>
    <row r="15" spans="1:9" ht="15.75" hidden="1" x14ac:dyDescent="0.25">
      <c r="A15" s="105" t="s">
        <v>163</v>
      </c>
      <c r="B15" s="89" t="s">
        <v>164</v>
      </c>
      <c r="C15" s="167"/>
    </row>
    <row r="16" spans="1:9" ht="15.75" hidden="1" x14ac:dyDescent="0.25">
      <c r="A16" s="105" t="s">
        <v>165</v>
      </c>
      <c r="B16" s="89" t="s">
        <v>166</v>
      </c>
      <c r="C16" s="167"/>
    </row>
    <row r="17" spans="1:3" x14ac:dyDescent="0.2">
      <c r="A17" s="53" t="s">
        <v>167</v>
      </c>
      <c r="B17" s="89" t="s">
        <v>9</v>
      </c>
      <c r="C17" s="168">
        <f>SUM(C18:C22)</f>
        <v>28502.57</v>
      </c>
    </row>
    <row r="18" spans="1:3" x14ac:dyDescent="0.2">
      <c r="A18" s="53"/>
      <c r="B18" s="60" t="s">
        <v>536</v>
      </c>
      <c r="C18" s="169">
        <v>9866.57</v>
      </c>
    </row>
    <row r="19" spans="1:3" hidden="1" x14ac:dyDescent="0.2">
      <c r="A19" s="53"/>
      <c r="B19" s="54" t="s">
        <v>168</v>
      </c>
      <c r="C19" s="169"/>
    </row>
    <row r="20" spans="1:3" x14ac:dyDescent="0.2">
      <c r="A20" s="53"/>
      <c r="B20" s="60" t="s">
        <v>535</v>
      </c>
      <c r="C20" s="169">
        <v>13732</v>
      </c>
    </row>
    <row r="21" spans="1:3" x14ac:dyDescent="0.2">
      <c r="A21" s="53"/>
      <c r="B21" s="60" t="s">
        <v>537</v>
      </c>
      <c r="C21" s="169">
        <v>720</v>
      </c>
    </row>
    <row r="22" spans="1:3" x14ac:dyDescent="0.2">
      <c r="A22" s="53"/>
      <c r="B22" s="54" t="s">
        <v>169</v>
      </c>
      <c r="C22" s="169">
        <v>4184</v>
      </c>
    </row>
    <row r="23" spans="1:3" x14ac:dyDescent="0.2">
      <c r="A23" s="53" t="s">
        <v>177</v>
      </c>
      <c r="B23" s="89" t="s">
        <v>286</v>
      </c>
      <c r="C23" s="170">
        <f>C24+C25</f>
        <v>0</v>
      </c>
    </row>
    <row r="24" spans="1:3" ht="0.75" customHeight="1" x14ac:dyDescent="0.2">
      <c r="A24" s="53"/>
      <c r="B24" s="100" t="s">
        <v>284</v>
      </c>
      <c r="C24" s="169"/>
    </row>
    <row r="25" spans="1:3" hidden="1" x14ac:dyDescent="0.2">
      <c r="A25" s="53"/>
      <c r="B25" s="100" t="s">
        <v>285</v>
      </c>
      <c r="C25" s="169"/>
    </row>
    <row r="26" spans="1:3" x14ac:dyDescent="0.2">
      <c r="A26" s="53" t="s">
        <v>170</v>
      </c>
      <c r="B26" s="56" t="s">
        <v>42</v>
      </c>
      <c r="C26" s="170">
        <v>45.56</v>
      </c>
    </row>
    <row r="27" spans="1:3" ht="0.75" customHeight="1" x14ac:dyDescent="0.2">
      <c r="A27" s="53" t="s">
        <v>171</v>
      </c>
      <c r="B27" s="89" t="s">
        <v>172</v>
      </c>
      <c r="C27" s="170">
        <f>SUM(C28)</f>
        <v>0</v>
      </c>
    </row>
    <row r="28" spans="1:3" hidden="1" x14ac:dyDescent="0.2">
      <c r="A28" s="53"/>
      <c r="B28" s="54" t="s">
        <v>173</v>
      </c>
      <c r="C28" s="169"/>
    </row>
    <row r="29" spans="1:3" ht="13.5" thickBot="1" x14ac:dyDescent="0.25">
      <c r="A29" s="53"/>
      <c r="B29" s="60" t="s">
        <v>530</v>
      </c>
      <c r="C29" s="164">
        <f>C8+C9-C13</f>
        <v>32593.679999999997</v>
      </c>
    </row>
    <row r="30" spans="1:3" ht="15.75" x14ac:dyDescent="0.25">
      <c r="A30" s="102" t="s">
        <v>174</v>
      </c>
      <c r="B30" s="51" t="s">
        <v>355</v>
      </c>
      <c r="C30" s="163">
        <v>9687.17</v>
      </c>
    </row>
    <row r="31" spans="1:3" ht="15.75" x14ac:dyDescent="0.25">
      <c r="A31" s="102" t="s">
        <v>158</v>
      </c>
      <c r="B31" s="88" t="s">
        <v>531</v>
      </c>
      <c r="C31" s="163">
        <f>C32</f>
        <v>510665.66</v>
      </c>
    </row>
    <row r="32" spans="1:3" ht="15.75" x14ac:dyDescent="0.25">
      <c r="A32" s="102"/>
      <c r="B32" s="103" t="s">
        <v>175</v>
      </c>
      <c r="C32" s="171">
        <v>510665.66</v>
      </c>
    </row>
    <row r="33" spans="1:3" ht="15.75" x14ac:dyDescent="0.25">
      <c r="A33" s="94"/>
      <c r="B33" s="88" t="s">
        <v>162</v>
      </c>
      <c r="C33" s="172">
        <f>C35+C55+C54</f>
        <v>498390.9</v>
      </c>
    </row>
    <row r="34" spans="1:3" ht="15.75" x14ac:dyDescent="0.25">
      <c r="A34" s="94"/>
      <c r="B34" s="59" t="s">
        <v>6</v>
      </c>
      <c r="C34" s="173"/>
    </row>
    <row r="35" spans="1:3" x14ac:dyDescent="0.2">
      <c r="A35" s="53" t="s">
        <v>167</v>
      </c>
      <c r="B35" s="89" t="s">
        <v>9</v>
      </c>
      <c r="C35" s="164">
        <f>SUM(C36:C53)</f>
        <v>316667.94</v>
      </c>
    </row>
    <row r="36" spans="1:3" x14ac:dyDescent="0.2">
      <c r="A36" s="59"/>
      <c r="B36" s="54" t="s">
        <v>368</v>
      </c>
      <c r="C36" s="163">
        <v>21331</v>
      </c>
    </row>
    <row r="37" spans="1:3" ht="10.5" customHeight="1" x14ac:dyDescent="0.2">
      <c r="A37" s="103"/>
      <c r="B37" s="66" t="s">
        <v>369</v>
      </c>
      <c r="C37" s="163">
        <v>34520</v>
      </c>
    </row>
    <row r="38" spans="1:3" x14ac:dyDescent="0.2">
      <c r="A38" s="103"/>
      <c r="B38" s="67" t="s">
        <v>409</v>
      </c>
      <c r="C38" s="163">
        <v>5400</v>
      </c>
    </row>
    <row r="39" spans="1:3" x14ac:dyDescent="0.2">
      <c r="A39" s="103"/>
      <c r="B39" s="67" t="s">
        <v>540</v>
      </c>
      <c r="C39" s="163">
        <v>23750</v>
      </c>
    </row>
    <row r="40" spans="1:3" x14ac:dyDescent="0.2">
      <c r="A40" s="103"/>
      <c r="B40" s="67" t="s">
        <v>539</v>
      </c>
      <c r="C40" s="163">
        <v>5960</v>
      </c>
    </row>
    <row r="41" spans="1:3" x14ac:dyDescent="0.2">
      <c r="A41" s="59"/>
      <c r="B41" s="54" t="s">
        <v>371</v>
      </c>
      <c r="C41" s="163">
        <v>2000</v>
      </c>
    </row>
    <row r="42" spans="1:3" x14ac:dyDescent="0.2">
      <c r="A42" s="59"/>
      <c r="B42" s="54" t="s">
        <v>370</v>
      </c>
      <c r="C42" s="163">
        <v>3900</v>
      </c>
    </row>
    <row r="43" spans="1:3" x14ac:dyDescent="0.2">
      <c r="A43" s="59"/>
      <c r="B43" s="54" t="s">
        <v>378</v>
      </c>
      <c r="C43" s="163">
        <v>566</v>
      </c>
    </row>
    <row r="44" spans="1:3" x14ac:dyDescent="0.2">
      <c r="A44" s="59"/>
      <c r="B44" s="60" t="s">
        <v>423</v>
      </c>
      <c r="C44" s="163">
        <v>5766</v>
      </c>
    </row>
    <row r="45" spans="1:3" x14ac:dyDescent="0.2">
      <c r="A45" s="59"/>
      <c r="B45" s="60" t="s">
        <v>538</v>
      </c>
      <c r="C45" s="163">
        <v>24112.01</v>
      </c>
    </row>
    <row r="46" spans="1:3" x14ac:dyDescent="0.2">
      <c r="A46" s="59"/>
      <c r="B46" s="54" t="s">
        <v>372</v>
      </c>
      <c r="C46" s="163">
        <v>1650</v>
      </c>
    </row>
    <row r="47" spans="1:3" x14ac:dyDescent="0.2">
      <c r="A47" s="59"/>
      <c r="B47" s="54" t="s">
        <v>377</v>
      </c>
      <c r="C47" s="163">
        <v>67.5</v>
      </c>
    </row>
    <row r="48" spans="1:3" x14ac:dyDescent="0.2">
      <c r="A48" s="59"/>
      <c r="B48" s="54" t="s">
        <v>376</v>
      </c>
      <c r="C48" s="163">
        <v>8400</v>
      </c>
    </row>
    <row r="49" spans="1:3" x14ac:dyDescent="0.2">
      <c r="A49" s="59"/>
      <c r="B49" s="54" t="s">
        <v>374</v>
      </c>
      <c r="C49" s="163">
        <v>325.5</v>
      </c>
    </row>
    <row r="50" spans="1:3" x14ac:dyDescent="0.2">
      <c r="A50" s="59"/>
      <c r="B50" s="54" t="s">
        <v>101</v>
      </c>
      <c r="C50" s="163">
        <v>171211.93</v>
      </c>
    </row>
    <row r="51" spans="1:3" x14ac:dyDescent="0.2">
      <c r="A51" s="68"/>
      <c r="B51" s="100" t="s">
        <v>375</v>
      </c>
      <c r="C51" s="163">
        <v>480</v>
      </c>
    </row>
    <row r="52" spans="1:3" x14ac:dyDescent="0.2">
      <c r="A52" s="68"/>
      <c r="B52" s="100" t="s">
        <v>541</v>
      </c>
      <c r="C52" s="163">
        <v>6823</v>
      </c>
    </row>
    <row r="53" spans="1:3" x14ac:dyDescent="0.2">
      <c r="A53" s="68"/>
      <c r="B53" s="106" t="s">
        <v>373</v>
      </c>
      <c r="C53" s="163">
        <v>405</v>
      </c>
    </row>
    <row r="54" spans="1:3" x14ac:dyDescent="0.2">
      <c r="A54" s="68" t="s">
        <v>170</v>
      </c>
      <c r="B54" s="56" t="s">
        <v>42</v>
      </c>
      <c r="C54" s="163">
        <v>252.96</v>
      </c>
    </row>
    <row r="55" spans="1:3" x14ac:dyDescent="0.2">
      <c r="A55" s="53" t="s">
        <v>171</v>
      </c>
      <c r="B55" s="89" t="s">
        <v>172</v>
      </c>
      <c r="C55" s="174">
        <f>SUM(C56:C62)</f>
        <v>181470</v>
      </c>
    </row>
    <row r="56" spans="1:3" x14ac:dyDescent="0.2">
      <c r="A56" s="53"/>
      <c r="B56" s="56" t="s">
        <v>380</v>
      </c>
      <c r="C56" s="175">
        <v>9570</v>
      </c>
    </row>
    <row r="57" spans="1:3" x14ac:dyDescent="0.2">
      <c r="A57" s="53"/>
      <c r="B57" s="56" t="s">
        <v>379</v>
      </c>
      <c r="C57" s="167">
        <v>169500</v>
      </c>
    </row>
    <row r="58" spans="1:3" hidden="1" x14ac:dyDescent="0.2">
      <c r="A58" s="53"/>
      <c r="B58" s="56"/>
      <c r="C58" s="167"/>
    </row>
    <row r="59" spans="1:3" hidden="1" x14ac:dyDescent="0.2">
      <c r="A59" s="53"/>
      <c r="B59" s="100"/>
      <c r="C59" s="167"/>
    </row>
    <row r="60" spans="1:3" hidden="1" x14ac:dyDescent="0.2">
      <c r="A60" s="53"/>
      <c r="B60" s="56"/>
      <c r="C60" s="167"/>
    </row>
    <row r="61" spans="1:3" hidden="1" x14ac:dyDescent="0.2">
      <c r="A61" s="53"/>
      <c r="B61" s="100"/>
      <c r="C61" s="176"/>
    </row>
    <row r="62" spans="1:3" x14ac:dyDescent="0.2">
      <c r="A62" s="53"/>
      <c r="B62" s="100" t="s">
        <v>542</v>
      </c>
      <c r="C62" s="167">
        <v>2400</v>
      </c>
    </row>
    <row r="63" spans="1:3" ht="13.5" thickBot="1" x14ac:dyDescent="0.25">
      <c r="A63" s="53"/>
      <c r="B63" s="60" t="s">
        <v>543</v>
      </c>
      <c r="C63" s="175">
        <f>C30+C31-C33</f>
        <v>21961.929999999935</v>
      </c>
    </row>
    <row r="64" spans="1:3" ht="32.25" thickBot="1" x14ac:dyDescent="0.3">
      <c r="A64" s="102" t="s">
        <v>176</v>
      </c>
      <c r="B64" s="107" t="s">
        <v>355</v>
      </c>
      <c r="C64" s="159">
        <v>9596.93</v>
      </c>
    </row>
    <row r="65" spans="1:3" ht="16.5" hidden="1" thickBot="1" x14ac:dyDescent="0.3">
      <c r="A65" s="102"/>
      <c r="B65" s="108"/>
      <c r="C65" s="159"/>
    </row>
    <row r="66" spans="1:3" ht="16.5" thickBot="1" x14ac:dyDescent="0.3">
      <c r="A66" s="102" t="s">
        <v>158</v>
      </c>
      <c r="B66" s="108" t="s">
        <v>529</v>
      </c>
      <c r="C66" s="159">
        <f>SUM(C67:C68)</f>
        <v>4295.82</v>
      </c>
    </row>
    <row r="67" spans="1:3" ht="16.5" thickBot="1" x14ac:dyDescent="0.3">
      <c r="A67" s="102"/>
      <c r="B67" s="108" t="s">
        <v>199</v>
      </c>
      <c r="C67" s="159"/>
    </row>
    <row r="68" spans="1:3" ht="15.75" x14ac:dyDescent="0.25">
      <c r="A68" s="102"/>
      <c r="B68" s="109" t="s">
        <v>160</v>
      </c>
      <c r="C68" s="159">
        <v>4295.82</v>
      </c>
    </row>
    <row r="69" spans="1:3" ht="15.75" x14ac:dyDescent="0.25">
      <c r="A69" s="94"/>
      <c r="B69" s="108" t="s">
        <v>162</v>
      </c>
      <c r="C69" s="160"/>
    </row>
    <row r="70" spans="1:3" ht="15.75" x14ac:dyDescent="0.25">
      <c r="A70" s="94"/>
      <c r="B70" s="96" t="s">
        <v>6</v>
      </c>
      <c r="C70" s="161"/>
    </row>
    <row r="71" spans="1:3" x14ac:dyDescent="0.2">
      <c r="A71" s="59" t="s">
        <v>167</v>
      </c>
      <c r="B71" s="111" t="s">
        <v>9</v>
      </c>
      <c r="C71" s="162"/>
    </row>
    <row r="72" spans="1:3" x14ac:dyDescent="0.2">
      <c r="A72" s="53" t="s">
        <v>177</v>
      </c>
      <c r="B72" s="96" t="s">
        <v>178</v>
      </c>
      <c r="C72" s="161"/>
    </row>
    <row r="73" spans="1:3" x14ac:dyDescent="0.2">
      <c r="A73" s="113"/>
      <c r="B73" s="96" t="s">
        <v>530</v>
      </c>
      <c r="C73" s="162">
        <f>C64+C65+C66-C69</f>
        <v>13892.75</v>
      </c>
    </row>
    <row r="74" spans="1:3" ht="24.75" customHeight="1" x14ac:dyDescent="0.25">
      <c r="A74" s="102" t="s">
        <v>179</v>
      </c>
      <c r="B74" s="51" t="s">
        <v>355</v>
      </c>
      <c r="C74" s="163">
        <v>254.63</v>
      </c>
    </row>
    <row r="75" spans="1:3" ht="15.75" x14ac:dyDescent="0.25">
      <c r="A75" s="102" t="s">
        <v>158</v>
      </c>
      <c r="B75" s="88" t="s">
        <v>529</v>
      </c>
      <c r="C75" s="163">
        <v>0</v>
      </c>
    </row>
    <row r="76" spans="1:3" ht="15.75" x14ac:dyDescent="0.25">
      <c r="A76" s="102"/>
      <c r="B76" s="103" t="s">
        <v>180</v>
      </c>
      <c r="C76" s="163"/>
    </row>
    <row r="77" spans="1:3" ht="15.75" x14ac:dyDescent="0.25">
      <c r="A77" s="94"/>
      <c r="B77" s="88" t="s">
        <v>162</v>
      </c>
      <c r="C77" s="177"/>
    </row>
    <row r="78" spans="1:3" ht="15.75" x14ac:dyDescent="0.25">
      <c r="A78" s="94"/>
      <c r="B78" s="59" t="s">
        <v>6</v>
      </c>
      <c r="C78" s="173"/>
    </row>
    <row r="79" spans="1:3" x14ac:dyDescent="0.2">
      <c r="A79" s="59" t="s">
        <v>167</v>
      </c>
      <c r="B79" s="59" t="s">
        <v>9</v>
      </c>
      <c r="C79" s="177"/>
    </row>
    <row r="80" spans="1:3" x14ac:dyDescent="0.2">
      <c r="A80" s="53"/>
      <c r="B80" s="59" t="s">
        <v>530</v>
      </c>
      <c r="C80" s="177">
        <v>254.63</v>
      </c>
    </row>
    <row r="81" spans="1:3" ht="15.75" x14ac:dyDescent="0.25">
      <c r="A81" s="102" t="s">
        <v>181</v>
      </c>
      <c r="B81" s="51" t="s">
        <v>355</v>
      </c>
      <c r="C81" s="165">
        <v>170979.32</v>
      </c>
    </row>
    <row r="82" spans="1:3" ht="15.75" x14ac:dyDescent="0.25">
      <c r="A82" s="102" t="s">
        <v>158</v>
      </c>
      <c r="B82" s="88" t="s">
        <v>531</v>
      </c>
      <c r="C82" s="165">
        <v>634954.28</v>
      </c>
    </row>
    <row r="83" spans="1:3" ht="15.75" x14ac:dyDescent="0.25">
      <c r="A83" s="102"/>
      <c r="B83" s="103" t="s">
        <v>182</v>
      </c>
      <c r="C83" s="165"/>
    </row>
    <row r="84" spans="1:3" ht="15.75" x14ac:dyDescent="0.25">
      <c r="A84" s="102"/>
      <c r="B84" s="103" t="s">
        <v>183</v>
      </c>
      <c r="C84" s="165">
        <v>232528.34</v>
      </c>
    </row>
    <row r="85" spans="1:3" ht="15.75" x14ac:dyDescent="0.25">
      <c r="A85" s="102"/>
      <c r="B85" s="103" t="s">
        <v>184</v>
      </c>
      <c r="C85" s="165"/>
    </row>
    <row r="86" spans="1:3" ht="15.75" x14ac:dyDescent="0.25">
      <c r="A86" s="102"/>
      <c r="B86" s="103" t="s">
        <v>185</v>
      </c>
      <c r="C86" s="165"/>
    </row>
    <row r="87" spans="1:3" ht="15.75" x14ac:dyDescent="0.25">
      <c r="A87" s="94"/>
      <c r="B87" s="88" t="s">
        <v>162</v>
      </c>
      <c r="C87" s="166">
        <f>C89+C92+C93</f>
        <v>575589.23</v>
      </c>
    </row>
    <row r="88" spans="1:3" ht="15.75" x14ac:dyDescent="0.25">
      <c r="A88" s="87"/>
      <c r="B88" s="59" t="s">
        <v>6</v>
      </c>
      <c r="C88" s="167"/>
    </row>
    <row r="89" spans="1:3" x14ac:dyDescent="0.2">
      <c r="A89" s="53" t="s">
        <v>167</v>
      </c>
      <c r="B89" s="89" t="s">
        <v>9</v>
      </c>
      <c r="C89" s="175">
        <f>SUM(C90:C91)</f>
        <v>492</v>
      </c>
    </row>
    <row r="90" spans="1:3" x14ac:dyDescent="0.2">
      <c r="A90" s="59"/>
      <c r="B90" s="54" t="s">
        <v>186</v>
      </c>
      <c r="C90" s="173"/>
    </row>
    <row r="91" spans="1:3" x14ac:dyDescent="0.2">
      <c r="A91" s="59"/>
      <c r="B91" s="54" t="s">
        <v>187</v>
      </c>
      <c r="C91" s="173">
        <v>492</v>
      </c>
    </row>
    <row r="92" spans="1:3" x14ac:dyDescent="0.2">
      <c r="A92" s="59" t="s">
        <v>188</v>
      </c>
      <c r="B92" s="54" t="s">
        <v>189</v>
      </c>
      <c r="C92" s="173">
        <v>575077.23</v>
      </c>
    </row>
    <row r="93" spans="1:3" x14ac:dyDescent="0.2">
      <c r="A93" s="59" t="s">
        <v>177</v>
      </c>
      <c r="B93" s="66" t="s">
        <v>178</v>
      </c>
      <c r="C93" s="173">
        <v>20</v>
      </c>
    </row>
    <row r="94" spans="1:3" x14ac:dyDescent="0.2">
      <c r="A94" s="59"/>
      <c r="B94" s="66" t="s">
        <v>190</v>
      </c>
      <c r="C94" s="173">
        <v>20</v>
      </c>
    </row>
    <row r="95" spans="1:3" x14ac:dyDescent="0.2">
      <c r="A95" s="59"/>
      <c r="B95" s="88" t="s">
        <v>530</v>
      </c>
      <c r="C95" s="177">
        <f>C81+C82-C87</f>
        <v>230344.37000000011</v>
      </c>
    </row>
    <row r="96" spans="1:3" ht="15.75" x14ac:dyDescent="0.25">
      <c r="A96" s="102" t="s">
        <v>191</v>
      </c>
      <c r="B96" s="51" t="s">
        <v>355</v>
      </c>
      <c r="C96" s="179">
        <v>75</v>
      </c>
    </row>
    <row r="97" spans="1:3" ht="15.75" x14ac:dyDescent="0.25">
      <c r="A97" s="102" t="s">
        <v>158</v>
      </c>
      <c r="B97" s="88" t="s">
        <v>532</v>
      </c>
      <c r="C97" s="165">
        <v>51630</v>
      </c>
    </row>
    <row r="98" spans="1:3" ht="15.75" x14ac:dyDescent="0.25">
      <c r="A98" s="102"/>
      <c r="B98" s="103" t="s">
        <v>175</v>
      </c>
      <c r="C98" s="165">
        <v>49630</v>
      </c>
    </row>
    <row r="99" spans="1:3" ht="15.75" x14ac:dyDescent="0.25">
      <c r="A99" s="94"/>
      <c r="B99" s="88" t="s">
        <v>162</v>
      </c>
      <c r="C99" s="166">
        <f>C101+C105</f>
        <v>49630</v>
      </c>
    </row>
    <row r="100" spans="1:3" ht="15.75" x14ac:dyDescent="0.25">
      <c r="A100" s="94"/>
      <c r="B100" s="59" t="s">
        <v>6</v>
      </c>
      <c r="C100" s="167"/>
    </row>
    <row r="101" spans="1:3" x14ac:dyDescent="0.2">
      <c r="A101" s="59" t="s">
        <v>167</v>
      </c>
      <c r="B101" s="89" t="s">
        <v>9</v>
      </c>
      <c r="C101" s="175">
        <f>SUM(C102:C104)</f>
        <v>49630</v>
      </c>
    </row>
    <row r="102" spans="1:3" ht="12" customHeight="1" x14ac:dyDescent="0.2">
      <c r="A102" s="59"/>
      <c r="B102" s="114" t="s">
        <v>381</v>
      </c>
      <c r="C102" s="164">
        <v>49630</v>
      </c>
    </row>
    <row r="103" spans="1:3" hidden="1" x14ac:dyDescent="0.2">
      <c r="A103" s="59"/>
      <c r="B103" s="114" t="s">
        <v>192</v>
      </c>
      <c r="C103" s="164"/>
    </row>
    <row r="104" spans="1:3" hidden="1" x14ac:dyDescent="0.2">
      <c r="A104" s="59"/>
      <c r="B104" s="114" t="s">
        <v>193</v>
      </c>
      <c r="C104" s="164"/>
    </row>
    <row r="105" spans="1:3" x14ac:dyDescent="0.2">
      <c r="A105" s="53" t="s">
        <v>188</v>
      </c>
      <c r="B105" s="88" t="s">
        <v>194</v>
      </c>
      <c r="C105" s="173"/>
    </row>
    <row r="106" spans="1:3" x14ac:dyDescent="0.2">
      <c r="A106" s="53"/>
      <c r="B106" s="59" t="s">
        <v>530</v>
      </c>
      <c r="C106" s="174">
        <f>C96+C97-C99</f>
        <v>2075</v>
      </c>
    </row>
    <row r="107" spans="1:3" ht="31.5" x14ac:dyDescent="0.25">
      <c r="A107" s="102" t="s">
        <v>195</v>
      </c>
      <c r="B107" s="88" t="s">
        <v>356</v>
      </c>
      <c r="C107" s="163">
        <v>1132.3399999999999</v>
      </c>
    </row>
    <row r="108" spans="1:3" ht="15.75" x14ac:dyDescent="0.25">
      <c r="A108" s="102" t="s">
        <v>158</v>
      </c>
      <c r="B108" s="88" t="s">
        <v>533</v>
      </c>
      <c r="C108" s="163">
        <v>0</v>
      </c>
    </row>
    <row r="109" spans="1:3" ht="15.75" x14ac:dyDescent="0.25">
      <c r="A109" s="102"/>
      <c r="B109" s="103" t="s">
        <v>161</v>
      </c>
      <c r="C109" s="163">
        <v>0</v>
      </c>
    </row>
    <row r="110" spans="1:3" x14ac:dyDescent="0.2">
      <c r="A110" s="59"/>
      <c r="B110" s="60" t="s">
        <v>530</v>
      </c>
      <c r="C110" s="164">
        <v>1132.3399999999999</v>
      </c>
    </row>
    <row r="111" spans="1:3" ht="31.5" x14ac:dyDescent="0.25">
      <c r="A111" s="85" t="s">
        <v>196</v>
      </c>
      <c r="B111" s="51" t="s">
        <v>360</v>
      </c>
      <c r="C111" s="163">
        <v>615.05999999999995</v>
      </c>
    </row>
    <row r="112" spans="1:3" ht="15.75" x14ac:dyDescent="0.25">
      <c r="A112" s="102" t="s">
        <v>158</v>
      </c>
      <c r="B112" s="88" t="s">
        <v>534</v>
      </c>
      <c r="C112" s="163">
        <f>C113</f>
        <v>28231.87</v>
      </c>
    </row>
    <row r="113" spans="1:3" ht="15.75" x14ac:dyDescent="0.25">
      <c r="A113" s="102"/>
      <c r="B113" s="103" t="s">
        <v>180</v>
      </c>
      <c r="C113" s="163">
        <v>28231.87</v>
      </c>
    </row>
    <row r="114" spans="1:3" ht="15.75" x14ac:dyDescent="0.25">
      <c r="A114" s="94"/>
      <c r="B114" s="88" t="s">
        <v>162</v>
      </c>
      <c r="C114" s="177">
        <f>C116</f>
        <v>28231.87</v>
      </c>
    </row>
    <row r="115" spans="1:3" ht="15.75" x14ac:dyDescent="0.25">
      <c r="A115" s="94"/>
      <c r="B115" s="59" t="s">
        <v>6</v>
      </c>
      <c r="C115" s="173"/>
    </row>
    <row r="116" spans="1:3" x14ac:dyDescent="0.2">
      <c r="A116" s="53" t="s">
        <v>167</v>
      </c>
      <c r="B116" s="89" t="s">
        <v>9</v>
      </c>
      <c r="C116" s="164">
        <f>SUM(C117:C118)</f>
        <v>28231.87</v>
      </c>
    </row>
    <row r="117" spans="1:3" x14ac:dyDescent="0.2">
      <c r="A117" s="103"/>
      <c r="B117" s="66" t="s">
        <v>88</v>
      </c>
      <c r="C117" s="173">
        <v>28231.87</v>
      </c>
    </row>
    <row r="118" spans="1:3" x14ac:dyDescent="0.2">
      <c r="A118" s="103"/>
      <c r="B118" s="66" t="s">
        <v>197</v>
      </c>
      <c r="C118" s="173"/>
    </row>
    <row r="119" spans="1:3" x14ac:dyDescent="0.2">
      <c r="A119" s="59"/>
      <c r="B119" s="60" t="s">
        <v>530</v>
      </c>
      <c r="C119" s="164">
        <f>C111+C112-C114</f>
        <v>615.06000000000131</v>
      </c>
    </row>
    <row r="120" spans="1:3" ht="15.75" x14ac:dyDescent="0.25">
      <c r="A120" s="85" t="s">
        <v>198</v>
      </c>
      <c r="B120" s="51" t="s">
        <v>357</v>
      </c>
      <c r="C120" s="163">
        <v>8634.17</v>
      </c>
    </row>
    <row r="121" spans="1:3" ht="15.75" x14ac:dyDescent="0.25">
      <c r="A121" s="85"/>
      <c r="B121" s="51" t="s">
        <v>534</v>
      </c>
      <c r="C121" s="163">
        <f>SUM(C122:C124)</f>
        <v>15760.53</v>
      </c>
    </row>
    <row r="122" spans="1:3" ht="15.75" x14ac:dyDescent="0.25">
      <c r="A122" s="97" t="s">
        <v>158</v>
      </c>
      <c r="B122" s="88" t="s">
        <v>199</v>
      </c>
      <c r="C122" s="163">
        <v>3932.25</v>
      </c>
    </row>
    <row r="123" spans="1:3" ht="15.75" x14ac:dyDescent="0.25">
      <c r="A123" s="87"/>
      <c r="B123" s="88" t="s">
        <v>160</v>
      </c>
      <c r="C123" s="163">
        <v>6640.38</v>
      </c>
    </row>
    <row r="124" spans="1:3" ht="15.75" x14ac:dyDescent="0.25">
      <c r="A124" s="87"/>
      <c r="B124" s="88" t="s">
        <v>200</v>
      </c>
      <c r="C124" s="163">
        <v>5187.8999999999996</v>
      </c>
    </row>
    <row r="125" spans="1:3" ht="15.75" x14ac:dyDescent="0.25">
      <c r="A125" s="87"/>
      <c r="B125" s="88" t="s">
        <v>162</v>
      </c>
      <c r="C125" s="177">
        <f>C127+C136+C140</f>
        <v>9271</v>
      </c>
    </row>
    <row r="126" spans="1:3" ht="12" customHeight="1" x14ac:dyDescent="0.25">
      <c r="A126" s="87"/>
      <c r="B126" s="59" t="s">
        <v>6</v>
      </c>
      <c r="C126" s="173"/>
    </row>
    <row r="127" spans="1:3" ht="15" customHeight="1" x14ac:dyDescent="0.2">
      <c r="A127" s="53" t="s">
        <v>167</v>
      </c>
      <c r="B127" s="89" t="s">
        <v>9</v>
      </c>
      <c r="C127" s="164">
        <f>SUM(C128:C135)</f>
        <v>7551</v>
      </c>
    </row>
    <row r="128" spans="1:3" hidden="1" x14ac:dyDescent="0.2">
      <c r="A128" s="53"/>
      <c r="B128" s="56" t="s">
        <v>201</v>
      </c>
      <c r="C128" s="164"/>
    </row>
    <row r="129" spans="1:3" hidden="1" x14ac:dyDescent="0.2">
      <c r="A129" s="53"/>
      <c r="B129" s="56" t="s">
        <v>202</v>
      </c>
      <c r="C129" s="164"/>
    </row>
    <row r="130" spans="1:3" x14ac:dyDescent="0.2">
      <c r="A130" s="53"/>
      <c r="B130" s="56" t="s">
        <v>186</v>
      </c>
      <c r="C130" s="164">
        <v>3447</v>
      </c>
    </row>
    <row r="131" spans="1:3" x14ac:dyDescent="0.2">
      <c r="A131" s="53"/>
      <c r="B131" s="100" t="s">
        <v>545</v>
      </c>
      <c r="C131" s="164">
        <v>449</v>
      </c>
    </row>
    <row r="132" spans="1:3" x14ac:dyDescent="0.2">
      <c r="A132" s="53"/>
      <c r="B132" s="100" t="s">
        <v>544</v>
      </c>
      <c r="C132" s="164">
        <v>1800</v>
      </c>
    </row>
    <row r="133" spans="1:3" x14ac:dyDescent="0.2">
      <c r="A133" s="53"/>
      <c r="B133" s="56" t="s">
        <v>13</v>
      </c>
      <c r="C133" s="164">
        <v>1468</v>
      </c>
    </row>
    <row r="134" spans="1:3" hidden="1" x14ac:dyDescent="0.2">
      <c r="A134" s="53"/>
      <c r="B134" s="56" t="s">
        <v>203</v>
      </c>
      <c r="C134" s="164"/>
    </row>
    <row r="135" spans="1:3" x14ac:dyDescent="0.2">
      <c r="A135" s="53"/>
      <c r="B135" s="100" t="s">
        <v>546</v>
      </c>
      <c r="C135" s="164">
        <v>387</v>
      </c>
    </row>
    <row r="136" spans="1:3" x14ac:dyDescent="0.2">
      <c r="A136" s="64" t="s">
        <v>177</v>
      </c>
      <c r="B136" s="89" t="s">
        <v>27</v>
      </c>
      <c r="C136" s="164">
        <f>SUM(C137:C139)</f>
        <v>1720</v>
      </c>
    </row>
    <row r="137" spans="1:3" x14ac:dyDescent="0.2">
      <c r="A137" s="53"/>
      <c r="B137" s="56" t="s">
        <v>145</v>
      </c>
      <c r="C137" s="164">
        <v>340</v>
      </c>
    </row>
    <row r="138" spans="1:3" x14ac:dyDescent="0.2">
      <c r="A138" s="53"/>
      <c r="B138" s="56" t="s">
        <v>359</v>
      </c>
      <c r="C138" s="164">
        <v>305</v>
      </c>
    </row>
    <row r="139" spans="1:3" x14ac:dyDescent="0.2">
      <c r="A139" s="115"/>
      <c r="B139" s="92" t="s">
        <v>358</v>
      </c>
      <c r="C139" s="173">
        <v>1075</v>
      </c>
    </row>
    <row r="140" spans="1:3" x14ac:dyDescent="0.2">
      <c r="A140" s="53" t="s">
        <v>204</v>
      </c>
      <c r="B140" s="59" t="s">
        <v>205</v>
      </c>
      <c r="C140" s="173">
        <f>SUM(C141:C142)</f>
        <v>0</v>
      </c>
    </row>
    <row r="141" spans="1:3" x14ac:dyDescent="0.2">
      <c r="A141" s="116">
        <v>2272</v>
      </c>
      <c r="B141" s="54" t="s">
        <v>69</v>
      </c>
      <c r="C141" s="173"/>
    </row>
    <row r="142" spans="1:3" x14ac:dyDescent="0.2">
      <c r="A142" s="116">
        <v>2273</v>
      </c>
      <c r="B142" s="54" t="s">
        <v>41</v>
      </c>
      <c r="C142" s="173"/>
    </row>
    <row r="143" spans="1:3" x14ac:dyDescent="0.2">
      <c r="A143" s="117"/>
      <c r="B143" s="100" t="s">
        <v>530</v>
      </c>
      <c r="C143" s="180">
        <f>C120+C121-C125</f>
        <v>15123.7</v>
      </c>
    </row>
    <row r="144" spans="1:3" ht="32.25" thickBot="1" x14ac:dyDescent="0.3">
      <c r="A144" s="119" t="s">
        <v>206</v>
      </c>
      <c r="B144" s="59" t="s">
        <v>355</v>
      </c>
      <c r="C144" s="163">
        <v>16050.59</v>
      </c>
    </row>
    <row r="145" spans="1:3" ht="16.5" thickBot="1" x14ac:dyDescent="0.3">
      <c r="A145" s="120"/>
      <c r="B145" s="51"/>
      <c r="C145" s="163"/>
    </row>
    <row r="146" spans="1:3" ht="15.75" x14ac:dyDescent="0.25">
      <c r="A146" s="121"/>
      <c r="B146" s="51" t="s">
        <v>547</v>
      </c>
      <c r="C146" s="177">
        <f>SUM(C147:C149)</f>
        <v>107425.94</v>
      </c>
    </row>
    <row r="147" spans="1:3" ht="15.75" x14ac:dyDescent="0.25">
      <c r="A147" s="122" t="s">
        <v>158</v>
      </c>
      <c r="B147" s="88" t="s">
        <v>199</v>
      </c>
      <c r="C147" s="177">
        <v>38570</v>
      </c>
    </row>
    <row r="148" spans="1:3" ht="15.75" x14ac:dyDescent="0.25">
      <c r="A148" s="102"/>
      <c r="B148" s="103" t="s">
        <v>183</v>
      </c>
      <c r="C148" s="177">
        <v>130</v>
      </c>
    </row>
    <row r="149" spans="1:3" ht="15.75" x14ac:dyDescent="0.25">
      <c r="A149" s="122"/>
      <c r="B149" s="88" t="s">
        <v>160</v>
      </c>
      <c r="C149" s="177">
        <v>68725.94</v>
      </c>
    </row>
    <row r="150" spans="1:3" ht="15.75" x14ac:dyDescent="0.25">
      <c r="A150" s="122"/>
      <c r="B150" s="88" t="s">
        <v>162</v>
      </c>
      <c r="C150" s="177">
        <f>C152+C153+C154+C166+C175+C178+C179+C177+C174</f>
        <v>70166.2</v>
      </c>
    </row>
    <row r="151" spans="1:3" x14ac:dyDescent="0.2">
      <c r="A151" s="89"/>
      <c r="B151" s="59" t="s">
        <v>6</v>
      </c>
      <c r="C151" s="173"/>
    </row>
    <row r="152" spans="1:3" x14ac:dyDescent="0.2">
      <c r="A152" s="89">
        <v>2111</v>
      </c>
      <c r="B152" s="89" t="s">
        <v>7</v>
      </c>
      <c r="C152" s="163">
        <v>11571</v>
      </c>
    </row>
    <row r="153" spans="1:3" x14ac:dyDescent="0.2">
      <c r="A153" s="89">
        <v>2120</v>
      </c>
      <c r="B153" s="89" t="s">
        <v>8</v>
      </c>
      <c r="C153" s="163">
        <v>2545.62</v>
      </c>
    </row>
    <row r="154" spans="1:3" x14ac:dyDescent="0.2">
      <c r="A154" s="89" t="s">
        <v>167</v>
      </c>
      <c r="B154" s="89" t="s">
        <v>9</v>
      </c>
      <c r="C154" s="177">
        <f>SUM(C155:C165)</f>
        <v>45069.58</v>
      </c>
    </row>
    <row r="155" spans="1:3" ht="0.75" customHeight="1" x14ac:dyDescent="0.2">
      <c r="A155" s="89"/>
      <c r="B155" s="56" t="s">
        <v>201</v>
      </c>
      <c r="C155" s="164"/>
    </row>
    <row r="156" spans="1:3" hidden="1" x14ac:dyDescent="0.2">
      <c r="A156" s="89"/>
      <c r="B156" s="56" t="s">
        <v>207</v>
      </c>
      <c r="C156" s="164"/>
    </row>
    <row r="157" spans="1:3" hidden="1" x14ac:dyDescent="0.2">
      <c r="A157" s="89"/>
      <c r="B157" s="56" t="s">
        <v>208</v>
      </c>
      <c r="C157" s="164"/>
    </row>
    <row r="158" spans="1:3" x14ac:dyDescent="0.2">
      <c r="A158" s="89"/>
      <c r="B158" s="56" t="s">
        <v>186</v>
      </c>
      <c r="C158" s="164">
        <v>16386</v>
      </c>
    </row>
    <row r="159" spans="1:3" ht="12" customHeight="1" x14ac:dyDescent="0.2">
      <c r="A159" s="89"/>
      <c r="B159" s="56" t="s">
        <v>13</v>
      </c>
      <c r="C159" s="164">
        <v>8249.58</v>
      </c>
    </row>
    <row r="160" spans="1:3" x14ac:dyDescent="0.2">
      <c r="A160" s="89"/>
      <c r="B160" s="100" t="s">
        <v>421</v>
      </c>
      <c r="C160" s="164">
        <v>4932</v>
      </c>
    </row>
    <row r="161" spans="1:3" x14ac:dyDescent="0.2">
      <c r="A161" s="89"/>
      <c r="B161" s="100" t="s">
        <v>11</v>
      </c>
      <c r="C161" s="164">
        <v>1170</v>
      </c>
    </row>
    <row r="162" spans="1:3" x14ac:dyDescent="0.2">
      <c r="A162" s="89"/>
      <c r="B162" s="100" t="s">
        <v>548</v>
      </c>
      <c r="C162" s="164">
        <v>4000</v>
      </c>
    </row>
    <row r="163" spans="1:3" x14ac:dyDescent="0.2">
      <c r="A163" s="89"/>
      <c r="B163" s="100" t="s">
        <v>544</v>
      </c>
      <c r="C163" s="164">
        <v>294</v>
      </c>
    </row>
    <row r="164" spans="1:3" x14ac:dyDescent="0.2">
      <c r="A164" s="89"/>
      <c r="B164" s="56" t="s">
        <v>76</v>
      </c>
      <c r="C164" s="164">
        <v>3000</v>
      </c>
    </row>
    <row r="165" spans="1:3" x14ac:dyDescent="0.2">
      <c r="A165" s="89"/>
      <c r="B165" s="100" t="s">
        <v>287</v>
      </c>
      <c r="C165" s="164">
        <v>7038</v>
      </c>
    </row>
    <row r="166" spans="1:3" x14ac:dyDescent="0.2">
      <c r="A166" s="59" t="s">
        <v>177</v>
      </c>
      <c r="B166" s="89" t="s">
        <v>27</v>
      </c>
      <c r="C166" s="177">
        <f>SUM(C167:C173)</f>
        <v>3480</v>
      </c>
    </row>
    <row r="167" spans="1:3" x14ac:dyDescent="0.2">
      <c r="A167" s="89"/>
      <c r="B167" s="92" t="s">
        <v>209</v>
      </c>
      <c r="C167" s="164">
        <v>2250</v>
      </c>
    </row>
    <row r="168" spans="1:3" ht="12" customHeight="1" x14ac:dyDescent="0.2">
      <c r="A168" s="89"/>
      <c r="B168" s="92" t="s">
        <v>210</v>
      </c>
      <c r="C168" s="164">
        <v>1230</v>
      </c>
    </row>
    <row r="169" spans="1:3" ht="0.75" hidden="1" customHeight="1" x14ac:dyDescent="0.2">
      <c r="A169" s="89"/>
      <c r="B169" s="92" t="s">
        <v>211</v>
      </c>
      <c r="C169" s="164"/>
    </row>
    <row r="170" spans="1:3" hidden="1" x14ac:dyDescent="0.2">
      <c r="A170" s="89"/>
      <c r="B170" s="92" t="s">
        <v>212</v>
      </c>
      <c r="C170" s="164"/>
    </row>
    <row r="171" spans="1:3" hidden="1" x14ac:dyDescent="0.2">
      <c r="A171" s="89"/>
      <c r="B171" s="54" t="s">
        <v>213</v>
      </c>
      <c r="C171" s="164"/>
    </row>
    <row r="172" spans="1:3" hidden="1" x14ac:dyDescent="0.2">
      <c r="A172" s="89"/>
      <c r="B172" s="60" t="s">
        <v>288</v>
      </c>
      <c r="C172" s="164"/>
    </row>
    <row r="173" spans="1:3" hidden="1" x14ac:dyDescent="0.2">
      <c r="A173" s="89"/>
      <c r="B173" s="60" t="s">
        <v>289</v>
      </c>
      <c r="C173" s="164"/>
    </row>
    <row r="174" spans="1:3" x14ac:dyDescent="0.2">
      <c r="A174" s="89">
        <v>2250</v>
      </c>
      <c r="B174" s="54" t="s">
        <v>214</v>
      </c>
      <c r="C174" s="164">
        <v>0</v>
      </c>
    </row>
    <row r="175" spans="1:3" ht="0.75" customHeight="1" x14ac:dyDescent="0.2">
      <c r="A175" s="89" t="s">
        <v>204</v>
      </c>
      <c r="B175" s="59" t="s">
        <v>205</v>
      </c>
      <c r="C175" s="164">
        <f>SUM(C176:C176)</f>
        <v>0</v>
      </c>
    </row>
    <row r="176" spans="1:3" hidden="1" x14ac:dyDescent="0.2">
      <c r="A176" s="123">
        <v>2273</v>
      </c>
      <c r="B176" s="54" t="s">
        <v>41</v>
      </c>
      <c r="C176" s="164"/>
    </row>
    <row r="177" spans="1:3" hidden="1" x14ac:dyDescent="0.2">
      <c r="A177" s="123">
        <v>2282</v>
      </c>
      <c r="B177" s="54"/>
      <c r="C177" s="164"/>
    </row>
    <row r="178" spans="1:3" hidden="1" x14ac:dyDescent="0.2">
      <c r="A178" s="89" t="s">
        <v>215</v>
      </c>
      <c r="B178" s="54" t="s">
        <v>44</v>
      </c>
      <c r="C178" s="164"/>
    </row>
    <row r="179" spans="1:3" x14ac:dyDescent="0.2">
      <c r="A179" s="89" t="s">
        <v>171</v>
      </c>
      <c r="B179" s="54" t="s">
        <v>216</v>
      </c>
      <c r="C179" s="164">
        <f>C181+C180</f>
        <v>7500</v>
      </c>
    </row>
    <row r="180" spans="1:3" x14ac:dyDescent="0.2">
      <c r="A180" s="89"/>
      <c r="B180" s="60" t="s">
        <v>129</v>
      </c>
      <c r="C180" s="164">
        <v>7500</v>
      </c>
    </row>
    <row r="181" spans="1:3" hidden="1" x14ac:dyDescent="0.2">
      <c r="A181" s="89"/>
      <c r="B181" s="114"/>
      <c r="C181" s="164"/>
    </row>
    <row r="182" spans="1:3" x14ac:dyDescent="0.2">
      <c r="A182" s="59"/>
      <c r="B182" s="60" t="s">
        <v>530</v>
      </c>
      <c r="C182" s="164">
        <f>C144+C145+C146-C150</f>
        <v>53310.33</v>
      </c>
    </row>
    <row r="183" spans="1:3" ht="32.25" thickBot="1" x14ac:dyDescent="0.3">
      <c r="A183" s="50" t="s">
        <v>217</v>
      </c>
      <c r="B183" s="88" t="s">
        <v>360</v>
      </c>
      <c r="C183" s="178">
        <v>29.58</v>
      </c>
    </row>
    <row r="184" spans="1:3" ht="16.5" thickBot="1" x14ac:dyDescent="0.3">
      <c r="A184" s="85"/>
      <c r="B184" s="51"/>
      <c r="C184" s="163"/>
    </row>
    <row r="185" spans="1:3" ht="15.75" x14ac:dyDescent="0.25">
      <c r="A185" s="97"/>
      <c r="B185" s="51" t="s">
        <v>529</v>
      </c>
      <c r="C185" s="177">
        <f>SUM(C186:C187)</f>
        <v>4165</v>
      </c>
    </row>
    <row r="186" spans="1:3" ht="15.75" x14ac:dyDescent="0.25">
      <c r="A186" s="87" t="s">
        <v>158</v>
      </c>
      <c r="B186" s="88" t="s">
        <v>199</v>
      </c>
      <c r="C186" s="177">
        <v>4165</v>
      </c>
    </row>
    <row r="187" spans="1:3" ht="15.75" x14ac:dyDescent="0.25">
      <c r="A187" s="87"/>
      <c r="B187" s="88" t="s">
        <v>200</v>
      </c>
      <c r="C187" s="177"/>
    </row>
    <row r="188" spans="1:3" ht="15.75" x14ac:dyDescent="0.25">
      <c r="A188" s="87"/>
      <c r="B188" s="88" t="s">
        <v>162</v>
      </c>
      <c r="C188" s="177">
        <f>C193</f>
        <v>0</v>
      </c>
    </row>
    <row r="189" spans="1:3" x14ac:dyDescent="0.2">
      <c r="A189" s="53"/>
      <c r="B189" s="59" t="s">
        <v>6</v>
      </c>
      <c r="C189" s="173"/>
    </row>
    <row r="190" spans="1:3" ht="10.5" customHeight="1" x14ac:dyDescent="0.2">
      <c r="A190" s="53" t="s">
        <v>167</v>
      </c>
      <c r="B190" s="89" t="s">
        <v>9</v>
      </c>
      <c r="C190" s="177"/>
    </row>
    <row r="191" spans="1:3" hidden="1" x14ac:dyDescent="0.2">
      <c r="A191" s="53"/>
      <c r="B191" s="89" t="s">
        <v>13</v>
      </c>
      <c r="C191" s="164"/>
    </row>
    <row r="192" spans="1:3" hidden="1" x14ac:dyDescent="0.2">
      <c r="A192" s="53"/>
      <c r="B192" s="89" t="s">
        <v>218</v>
      </c>
      <c r="C192" s="164"/>
    </row>
    <row r="193" spans="1:3" x14ac:dyDescent="0.2">
      <c r="A193" s="68">
        <v>2240</v>
      </c>
      <c r="B193" s="89" t="s">
        <v>27</v>
      </c>
      <c r="C193" s="177"/>
    </row>
    <row r="194" spans="1:3" ht="0.75" customHeight="1" x14ac:dyDescent="0.2">
      <c r="A194" s="68"/>
      <c r="B194" s="89" t="s">
        <v>290</v>
      </c>
      <c r="C194" s="177"/>
    </row>
    <row r="195" spans="1:3" ht="13.5" thickBot="1" x14ac:dyDescent="0.25">
      <c r="A195" s="59"/>
      <c r="B195" s="60" t="s">
        <v>530</v>
      </c>
      <c r="C195" s="164">
        <f>C183+C184+C185-C188</f>
        <v>4194.58</v>
      </c>
    </row>
    <row r="196" spans="1:3" ht="15.75" x14ac:dyDescent="0.25">
      <c r="A196" s="85" t="s">
        <v>219</v>
      </c>
      <c r="B196" s="51" t="s">
        <v>355</v>
      </c>
      <c r="C196" s="163">
        <v>801.05</v>
      </c>
    </row>
    <row r="197" spans="1:3" ht="15.75" x14ac:dyDescent="0.25">
      <c r="A197" s="85"/>
      <c r="B197" s="51"/>
      <c r="C197" s="163"/>
    </row>
    <row r="198" spans="1:3" ht="15.75" x14ac:dyDescent="0.25">
      <c r="A198" s="87" t="s">
        <v>158</v>
      </c>
      <c r="B198" s="51" t="s">
        <v>529</v>
      </c>
      <c r="C198" s="177">
        <f>C199</f>
        <v>18223.66</v>
      </c>
    </row>
    <row r="199" spans="1:3" ht="15.75" x14ac:dyDescent="0.25">
      <c r="A199" s="87"/>
      <c r="B199" s="88" t="s">
        <v>175</v>
      </c>
      <c r="C199" s="177">
        <v>18223.66</v>
      </c>
    </row>
    <row r="200" spans="1:3" ht="15.75" x14ac:dyDescent="0.25">
      <c r="A200" s="87"/>
      <c r="B200" s="88" t="s">
        <v>162</v>
      </c>
      <c r="C200" s="177">
        <f>C203</f>
        <v>16723.66</v>
      </c>
    </row>
    <row r="201" spans="1:3" x14ac:dyDescent="0.2">
      <c r="A201" s="53"/>
      <c r="B201" s="59" t="s">
        <v>6</v>
      </c>
      <c r="C201" s="173"/>
    </row>
    <row r="202" spans="1:3" x14ac:dyDescent="0.2">
      <c r="A202" s="53" t="s">
        <v>171</v>
      </c>
      <c r="B202" s="54" t="s">
        <v>216</v>
      </c>
      <c r="C202" s="164">
        <f>C203</f>
        <v>16723.66</v>
      </c>
    </row>
    <row r="203" spans="1:3" x14ac:dyDescent="0.2">
      <c r="A203" s="53">
        <v>3110</v>
      </c>
      <c r="B203" s="114" t="s">
        <v>220</v>
      </c>
      <c r="C203" s="181">
        <v>16723.66</v>
      </c>
    </row>
    <row r="204" spans="1:3" x14ac:dyDescent="0.2">
      <c r="A204" s="59"/>
      <c r="B204" s="60" t="s">
        <v>530</v>
      </c>
      <c r="C204" s="164">
        <f>C196+C197+C198-C200</f>
        <v>2301.0499999999993</v>
      </c>
    </row>
    <row r="205" spans="1:3" ht="31.5" x14ac:dyDescent="0.25">
      <c r="A205" s="85" t="s">
        <v>221</v>
      </c>
      <c r="B205" s="51" t="s">
        <v>360</v>
      </c>
      <c r="C205" s="163">
        <v>10209.299999999999</v>
      </c>
    </row>
    <row r="206" spans="1:3" ht="15.75" x14ac:dyDescent="0.25">
      <c r="A206" s="85"/>
      <c r="B206" s="51"/>
      <c r="C206" s="163"/>
    </row>
    <row r="207" spans="1:3" ht="15.75" x14ac:dyDescent="0.25">
      <c r="A207" s="87" t="s">
        <v>158</v>
      </c>
      <c r="B207" s="51" t="s">
        <v>529</v>
      </c>
      <c r="C207" s="177">
        <f>C208</f>
        <v>540</v>
      </c>
    </row>
    <row r="208" spans="1:3" ht="15.75" x14ac:dyDescent="0.25">
      <c r="A208" s="87"/>
      <c r="B208" s="88" t="s">
        <v>175</v>
      </c>
      <c r="C208" s="177">
        <v>540</v>
      </c>
    </row>
    <row r="209" spans="1:3" ht="15.75" x14ac:dyDescent="0.25">
      <c r="A209" s="87"/>
      <c r="B209" s="88" t="s">
        <v>162</v>
      </c>
      <c r="C209" s="177">
        <f>C211</f>
        <v>540</v>
      </c>
    </row>
    <row r="210" spans="1:3" ht="15.75" x14ac:dyDescent="0.25">
      <c r="A210" s="87"/>
      <c r="B210" s="59" t="s">
        <v>6</v>
      </c>
      <c r="C210" s="173"/>
    </row>
    <row r="211" spans="1:3" ht="15.75" x14ac:dyDescent="0.25">
      <c r="A211" s="87">
        <v>2210</v>
      </c>
      <c r="B211" s="59" t="s">
        <v>222</v>
      </c>
      <c r="C211" s="173">
        <f>C213+C212+C214</f>
        <v>540</v>
      </c>
    </row>
    <row r="212" spans="1:3" ht="15.75" x14ac:dyDescent="0.25">
      <c r="A212" s="87"/>
      <c r="B212" s="59" t="s">
        <v>385</v>
      </c>
      <c r="C212" s="173">
        <v>540</v>
      </c>
    </row>
    <row r="213" spans="1:3" ht="15.75" hidden="1" x14ac:dyDescent="0.25">
      <c r="A213" s="87"/>
      <c r="B213" s="59" t="s">
        <v>223</v>
      </c>
      <c r="C213" s="173"/>
    </row>
    <row r="214" spans="1:3" ht="15.75" hidden="1" x14ac:dyDescent="0.25">
      <c r="A214" s="87"/>
      <c r="B214" s="59" t="s">
        <v>295</v>
      </c>
      <c r="C214" s="173"/>
    </row>
    <row r="215" spans="1:3" ht="13.5" thickBot="1" x14ac:dyDescent="0.25">
      <c r="A215" s="53"/>
      <c r="B215" s="60" t="s">
        <v>530</v>
      </c>
      <c r="C215" s="164">
        <f>C205+C207-C211</f>
        <v>10209.299999999999</v>
      </c>
    </row>
    <row r="216" spans="1:3" ht="29.25" customHeight="1" thickBot="1" x14ac:dyDescent="0.3">
      <c r="A216" s="84" t="s">
        <v>224</v>
      </c>
      <c r="B216" s="51" t="s">
        <v>355</v>
      </c>
      <c r="C216" s="163">
        <v>3429.67</v>
      </c>
    </row>
    <row r="217" spans="1:3" ht="15.75" x14ac:dyDescent="0.25">
      <c r="A217" s="85"/>
      <c r="B217" s="51" t="s">
        <v>529</v>
      </c>
      <c r="C217" s="177">
        <f>+C218</f>
        <v>5025</v>
      </c>
    </row>
    <row r="218" spans="1:3" ht="15.75" x14ac:dyDescent="0.25">
      <c r="A218" s="87" t="s">
        <v>158</v>
      </c>
      <c r="B218" s="88" t="s">
        <v>175</v>
      </c>
      <c r="C218" s="163">
        <v>5025</v>
      </c>
    </row>
    <row r="219" spans="1:3" ht="15.75" x14ac:dyDescent="0.25">
      <c r="A219" s="87"/>
      <c r="B219" s="88" t="s">
        <v>162</v>
      </c>
      <c r="C219" s="177">
        <f>C221+C227+C231+C232+C233</f>
        <v>4510</v>
      </c>
    </row>
    <row r="220" spans="1:3" ht="15.75" x14ac:dyDescent="0.25">
      <c r="A220" s="87"/>
      <c r="B220" s="59" t="s">
        <v>6</v>
      </c>
      <c r="C220" s="173"/>
    </row>
    <row r="221" spans="1:3" x14ac:dyDescent="0.2">
      <c r="A221" s="53">
        <v>2210</v>
      </c>
      <c r="B221" s="89" t="s">
        <v>9</v>
      </c>
      <c r="C221" s="164">
        <f>SUM(C222:C226)</f>
        <v>4250</v>
      </c>
    </row>
    <row r="222" spans="1:3" x14ac:dyDescent="0.2">
      <c r="A222" s="53"/>
      <c r="B222" s="89" t="s">
        <v>123</v>
      </c>
      <c r="C222" s="164">
        <v>2686</v>
      </c>
    </row>
    <row r="223" spans="1:3" ht="0.75" customHeight="1" x14ac:dyDescent="0.2">
      <c r="A223" s="90"/>
      <c r="B223" s="89" t="s">
        <v>225</v>
      </c>
      <c r="C223" s="164"/>
    </row>
    <row r="224" spans="1:3" hidden="1" x14ac:dyDescent="0.2">
      <c r="A224" s="90"/>
      <c r="B224" s="89" t="s">
        <v>226</v>
      </c>
      <c r="C224" s="164"/>
    </row>
    <row r="225" spans="1:3" x14ac:dyDescent="0.2">
      <c r="A225" s="90"/>
      <c r="B225" s="89" t="s">
        <v>292</v>
      </c>
      <c r="C225" s="164">
        <v>1564</v>
      </c>
    </row>
    <row r="226" spans="1:3" ht="0.75" customHeight="1" x14ac:dyDescent="0.2">
      <c r="A226" s="90"/>
      <c r="B226" s="89" t="s">
        <v>291</v>
      </c>
      <c r="C226" s="164"/>
    </row>
    <row r="227" spans="1:3" ht="12" customHeight="1" x14ac:dyDescent="0.2">
      <c r="A227" s="90">
        <v>2240</v>
      </c>
      <c r="B227" s="89" t="s">
        <v>27</v>
      </c>
      <c r="C227" s="164">
        <f>SUM(C228:C230)</f>
        <v>260</v>
      </c>
    </row>
    <row r="228" spans="1:3" ht="11.25" customHeight="1" x14ac:dyDescent="0.2">
      <c r="A228" s="90"/>
      <c r="B228" s="56" t="s">
        <v>145</v>
      </c>
      <c r="C228" s="164">
        <v>260</v>
      </c>
    </row>
    <row r="229" spans="1:3" hidden="1" x14ac:dyDescent="0.2">
      <c r="A229" s="90"/>
      <c r="B229" s="56" t="s">
        <v>227</v>
      </c>
      <c r="C229" s="164"/>
    </row>
    <row r="230" spans="1:3" hidden="1" x14ac:dyDescent="0.2">
      <c r="A230" s="90"/>
      <c r="B230" s="91" t="s">
        <v>293</v>
      </c>
      <c r="C230" s="164"/>
    </row>
    <row r="231" spans="1:3" x14ac:dyDescent="0.2">
      <c r="A231" s="90">
        <v>2250</v>
      </c>
      <c r="B231" s="92" t="s">
        <v>132</v>
      </c>
      <c r="C231" s="164"/>
    </row>
    <row r="232" spans="1:3" x14ac:dyDescent="0.2">
      <c r="A232" s="90">
        <v>2275</v>
      </c>
      <c r="B232" s="92" t="s">
        <v>42</v>
      </c>
      <c r="C232" s="164"/>
    </row>
    <row r="233" spans="1:3" x14ac:dyDescent="0.2">
      <c r="A233" s="90">
        <v>3110</v>
      </c>
      <c r="B233" s="92" t="s">
        <v>228</v>
      </c>
      <c r="C233" s="164"/>
    </row>
    <row r="234" spans="1:3" x14ac:dyDescent="0.2">
      <c r="A234" s="90"/>
      <c r="B234" s="60" t="s">
        <v>530</v>
      </c>
      <c r="C234" s="164">
        <f>C216+C217-C219</f>
        <v>3944.67</v>
      </c>
    </row>
    <row r="235" spans="1:3" ht="14.45" customHeight="1" x14ac:dyDescent="0.2">
      <c r="A235" s="196" t="s">
        <v>229</v>
      </c>
      <c r="B235" s="51" t="s">
        <v>355</v>
      </c>
      <c r="C235" s="164">
        <v>1453.28</v>
      </c>
    </row>
    <row r="236" spans="1:3" x14ac:dyDescent="0.2">
      <c r="A236" s="196"/>
      <c r="B236" s="51" t="s">
        <v>547</v>
      </c>
      <c r="C236" s="163">
        <v>0</v>
      </c>
    </row>
    <row r="237" spans="1:3" ht="15.75" x14ac:dyDescent="0.25">
      <c r="A237" s="85"/>
      <c r="B237" s="88" t="s">
        <v>175</v>
      </c>
      <c r="C237" s="177">
        <v>0</v>
      </c>
    </row>
    <row r="238" spans="1:3" ht="15.75" x14ac:dyDescent="0.25">
      <c r="A238" s="87" t="s">
        <v>158</v>
      </c>
      <c r="B238" s="88" t="s">
        <v>162</v>
      </c>
      <c r="C238" s="177"/>
    </row>
    <row r="239" spans="1:3" ht="15.75" x14ac:dyDescent="0.25">
      <c r="A239" s="87"/>
      <c r="B239" s="59" t="s">
        <v>6</v>
      </c>
      <c r="C239" s="177"/>
    </row>
    <row r="240" spans="1:3" x14ac:dyDescent="0.2">
      <c r="A240" s="93" t="s">
        <v>177</v>
      </c>
      <c r="B240" s="89" t="s">
        <v>27</v>
      </c>
      <c r="C240" s="164"/>
    </row>
    <row r="241" spans="1:3" ht="0.75" customHeight="1" x14ac:dyDescent="0.2">
      <c r="A241" s="53"/>
      <c r="B241" s="92" t="s">
        <v>138</v>
      </c>
      <c r="C241" s="61"/>
    </row>
    <row r="242" spans="1:3" x14ac:dyDescent="0.2">
      <c r="A242" s="59"/>
      <c r="B242" s="60" t="s">
        <v>530</v>
      </c>
      <c r="C242" s="177">
        <f>C235+C236-C238</f>
        <v>1453.28</v>
      </c>
    </row>
    <row r="243" spans="1:3" x14ac:dyDescent="0.2">
      <c r="A243" s="197" t="s">
        <v>230</v>
      </c>
      <c r="B243" s="66" t="s">
        <v>355</v>
      </c>
      <c r="C243" s="177">
        <v>4770.55</v>
      </c>
    </row>
    <row r="244" spans="1:3" x14ac:dyDescent="0.2">
      <c r="A244" s="197"/>
      <c r="B244" s="88" t="s">
        <v>529</v>
      </c>
      <c r="C244" s="173">
        <f>C245</f>
        <v>49889.82</v>
      </c>
    </row>
    <row r="245" spans="1:3" ht="15.75" x14ac:dyDescent="0.25">
      <c r="A245" s="94" t="s">
        <v>158</v>
      </c>
      <c r="B245" s="88" t="s">
        <v>231</v>
      </c>
      <c r="C245" s="163">
        <v>49889.82</v>
      </c>
    </row>
    <row r="246" spans="1:3" ht="15.75" x14ac:dyDescent="0.25">
      <c r="A246" s="94"/>
      <c r="B246" s="88" t="s">
        <v>200</v>
      </c>
      <c r="C246" s="163"/>
    </row>
    <row r="247" spans="1:3" ht="15.75" x14ac:dyDescent="0.25">
      <c r="A247" s="94"/>
      <c r="B247" s="88" t="s">
        <v>162</v>
      </c>
      <c r="C247" s="163">
        <f>C250+C258+C259+C255</f>
        <v>32254.58</v>
      </c>
    </row>
    <row r="248" spans="1:3" ht="15.75" x14ac:dyDescent="0.25">
      <c r="A248" s="94"/>
      <c r="B248" s="59" t="s">
        <v>6</v>
      </c>
      <c r="C248" s="163"/>
    </row>
    <row r="249" spans="1:3" ht="15.75" x14ac:dyDescent="0.25">
      <c r="A249" s="87"/>
      <c r="B249" s="89" t="s">
        <v>7</v>
      </c>
      <c r="C249" s="173"/>
    </row>
    <row r="250" spans="1:3" x14ac:dyDescent="0.2">
      <c r="A250" s="53">
        <v>2210</v>
      </c>
      <c r="B250" s="89" t="s">
        <v>9</v>
      </c>
      <c r="C250" s="173">
        <f>SUM(C251:C254)</f>
        <v>13461.58</v>
      </c>
    </row>
    <row r="251" spans="1:3" x14ac:dyDescent="0.2">
      <c r="A251" s="53"/>
      <c r="B251" s="89" t="s">
        <v>232</v>
      </c>
      <c r="C251" s="173">
        <v>1486</v>
      </c>
    </row>
    <row r="252" spans="1:3" x14ac:dyDescent="0.2">
      <c r="A252" s="53"/>
      <c r="B252" s="89" t="s">
        <v>422</v>
      </c>
      <c r="C252" s="173">
        <v>9949.08</v>
      </c>
    </row>
    <row r="253" spans="1:3" x14ac:dyDescent="0.2">
      <c r="A253" s="53"/>
      <c r="B253" s="89" t="s">
        <v>361</v>
      </c>
      <c r="C253" s="173">
        <v>1266.5</v>
      </c>
    </row>
    <row r="254" spans="1:3" x14ac:dyDescent="0.2">
      <c r="A254" s="53"/>
      <c r="B254" s="89" t="s">
        <v>362</v>
      </c>
      <c r="C254" s="173">
        <v>760</v>
      </c>
    </row>
    <row r="255" spans="1:3" x14ac:dyDescent="0.2">
      <c r="A255" s="90" t="s">
        <v>177</v>
      </c>
      <c r="B255" s="89" t="s">
        <v>27</v>
      </c>
      <c r="C255" s="173">
        <f>C256+C257</f>
        <v>211</v>
      </c>
    </row>
    <row r="256" spans="1:3" x14ac:dyDescent="0.2">
      <c r="A256" s="53"/>
      <c r="B256" s="89" t="s">
        <v>549</v>
      </c>
      <c r="C256" s="173">
        <v>130</v>
      </c>
    </row>
    <row r="257" spans="1:3" x14ac:dyDescent="0.2">
      <c r="A257" s="53"/>
      <c r="B257" s="89" t="s">
        <v>148</v>
      </c>
      <c r="C257" s="173">
        <v>81</v>
      </c>
    </row>
    <row r="258" spans="1:3" x14ac:dyDescent="0.2">
      <c r="A258" s="53">
        <v>2272</v>
      </c>
      <c r="B258" s="89" t="s">
        <v>40</v>
      </c>
      <c r="C258" s="173">
        <v>10396</v>
      </c>
    </row>
    <row r="259" spans="1:3" x14ac:dyDescent="0.2">
      <c r="A259" s="53">
        <v>2275</v>
      </c>
      <c r="B259" s="89" t="s">
        <v>42</v>
      </c>
      <c r="C259" s="173">
        <v>8186</v>
      </c>
    </row>
    <row r="260" spans="1:3" x14ac:dyDescent="0.2">
      <c r="A260" s="53"/>
      <c r="B260" s="60" t="s">
        <v>530</v>
      </c>
      <c r="C260" s="164">
        <f>C243+C244-C247</f>
        <v>22405.79</v>
      </c>
    </row>
    <row r="261" spans="1:3" x14ac:dyDescent="0.2">
      <c r="A261" s="192" t="s">
        <v>233</v>
      </c>
      <c r="B261" s="51" t="s">
        <v>355</v>
      </c>
      <c r="C261" s="164">
        <v>3228.36</v>
      </c>
    </row>
    <row r="262" spans="1:3" x14ac:dyDescent="0.2">
      <c r="A262" s="192"/>
      <c r="B262" s="88" t="s">
        <v>529</v>
      </c>
      <c r="C262" s="173">
        <f>SUM(C263)</f>
        <v>50940</v>
      </c>
    </row>
    <row r="263" spans="1:3" ht="15.75" x14ac:dyDescent="0.25">
      <c r="A263" s="94"/>
      <c r="B263" s="88" t="s">
        <v>175</v>
      </c>
      <c r="C263" s="163">
        <v>50940</v>
      </c>
    </row>
    <row r="264" spans="1:3" ht="15.75" x14ac:dyDescent="0.25">
      <c r="A264" s="94"/>
      <c r="B264" s="88" t="s">
        <v>162</v>
      </c>
      <c r="C264" s="163">
        <f>C266+C276+C282+C283</f>
        <v>42792.09</v>
      </c>
    </row>
    <row r="265" spans="1:3" ht="15.75" x14ac:dyDescent="0.25">
      <c r="A265" s="94"/>
      <c r="B265" s="59" t="s">
        <v>6</v>
      </c>
      <c r="C265" s="163"/>
    </row>
    <row r="266" spans="1:3" ht="15.75" x14ac:dyDescent="0.25">
      <c r="A266" s="87">
        <v>2210</v>
      </c>
      <c r="B266" s="89" t="s">
        <v>234</v>
      </c>
      <c r="C266" s="173">
        <f>SUM(C267:C275)</f>
        <v>17739.21</v>
      </c>
    </row>
    <row r="267" spans="1:3" x14ac:dyDescent="0.2">
      <c r="A267" s="53"/>
      <c r="B267" s="59" t="s">
        <v>424</v>
      </c>
      <c r="C267" s="173">
        <v>1980</v>
      </c>
    </row>
    <row r="268" spans="1:3" x14ac:dyDescent="0.2">
      <c r="A268" s="53"/>
      <c r="B268" s="59" t="s">
        <v>425</v>
      </c>
      <c r="C268" s="173">
        <v>2950</v>
      </c>
    </row>
    <row r="269" spans="1:3" x14ac:dyDescent="0.2">
      <c r="A269" s="53"/>
      <c r="B269" s="59" t="s">
        <v>427</v>
      </c>
      <c r="C269" s="173">
        <v>863</v>
      </c>
    </row>
    <row r="270" spans="1:3" x14ac:dyDescent="0.2">
      <c r="A270" s="64"/>
      <c r="B270" s="59" t="s">
        <v>426</v>
      </c>
      <c r="C270" s="163">
        <v>483</v>
      </c>
    </row>
    <row r="271" spans="1:3" x14ac:dyDescent="0.2">
      <c r="A271" s="53"/>
      <c r="B271" s="59" t="s">
        <v>428</v>
      </c>
      <c r="C271" s="163">
        <v>4129.5</v>
      </c>
    </row>
    <row r="272" spans="1:3" x14ac:dyDescent="0.2">
      <c r="A272" s="53"/>
      <c r="B272" s="59" t="s">
        <v>429</v>
      </c>
      <c r="C272" s="163">
        <v>313.70999999999998</v>
      </c>
    </row>
    <row r="273" spans="1:3" x14ac:dyDescent="0.2">
      <c r="A273" s="53"/>
      <c r="B273" s="59" t="s">
        <v>430</v>
      </c>
      <c r="C273" s="163">
        <v>1750</v>
      </c>
    </row>
    <row r="274" spans="1:3" x14ac:dyDescent="0.2">
      <c r="A274" s="53"/>
      <c r="B274" s="59" t="s">
        <v>550</v>
      </c>
      <c r="C274" s="163">
        <v>2520</v>
      </c>
    </row>
    <row r="275" spans="1:3" x14ac:dyDescent="0.2">
      <c r="A275" s="53"/>
      <c r="B275" s="59" t="s">
        <v>115</v>
      </c>
      <c r="C275" s="163">
        <v>2750</v>
      </c>
    </row>
    <row r="276" spans="1:3" ht="15.75" x14ac:dyDescent="0.25">
      <c r="A276" s="95">
        <v>2240</v>
      </c>
      <c r="B276" s="59" t="s">
        <v>286</v>
      </c>
      <c r="C276" s="163">
        <f>C281+C277+C278+C279+C280</f>
        <v>11303.16</v>
      </c>
    </row>
    <row r="277" spans="1:3" ht="15.75" x14ac:dyDescent="0.25">
      <c r="A277" s="95"/>
      <c r="B277" s="96" t="s">
        <v>363</v>
      </c>
      <c r="C277" s="163">
        <v>2400</v>
      </c>
    </row>
    <row r="278" spans="1:3" ht="15.75" x14ac:dyDescent="0.25">
      <c r="A278" s="95"/>
      <c r="B278" s="96" t="s">
        <v>364</v>
      </c>
      <c r="C278" s="163">
        <v>900</v>
      </c>
    </row>
    <row r="279" spans="1:3" ht="15.75" x14ac:dyDescent="0.25">
      <c r="A279" s="95"/>
      <c r="B279" s="96" t="s">
        <v>431</v>
      </c>
      <c r="C279" s="163">
        <v>498</v>
      </c>
    </row>
    <row r="280" spans="1:3" ht="15.75" x14ac:dyDescent="0.25">
      <c r="A280" s="95"/>
      <c r="B280" s="96" t="s">
        <v>432</v>
      </c>
      <c r="C280" s="163">
        <v>914.16</v>
      </c>
    </row>
    <row r="281" spans="1:3" x14ac:dyDescent="0.2">
      <c r="A281" s="53"/>
      <c r="B281" s="96" t="s">
        <v>365</v>
      </c>
      <c r="C281" s="163">
        <v>6591</v>
      </c>
    </row>
    <row r="282" spans="1:3" ht="15.75" x14ac:dyDescent="0.25">
      <c r="A282" s="95">
        <v>2272</v>
      </c>
      <c r="B282" s="96" t="s">
        <v>40</v>
      </c>
      <c r="C282" s="163">
        <v>1935.72</v>
      </c>
    </row>
    <row r="283" spans="1:3" ht="15.75" x14ac:dyDescent="0.25">
      <c r="A283" s="95">
        <v>2275</v>
      </c>
      <c r="B283" s="96" t="s">
        <v>42</v>
      </c>
      <c r="C283" s="163">
        <v>11814</v>
      </c>
    </row>
    <row r="284" spans="1:3" x14ac:dyDescent="0.2">
      <c r="A284" s="53"/>
      <c r="B284" s="60" t="s">
        <v>530</v>
      </c>
      <c r="C284" s="164">
        <f>C262+C261-C266-C276-C282-C283</f>
        <v>11376.27</v>
      </c>
    </row>
    <row r="285" spans="1:3" ht="14.45" customHeight="1" thickBot="1" x14ac:dyDescent="0.25">
      <c r="A285" s="193" t="s">
        <v>235</v>
      </c>
      <c r="B285" s="88" t="s">
        <v>355</v>
      </c>
      <c r="C285" s="163">
        <v>2594.5500000000002</v>
      </c>
    </row>
    <row r="286" spans="1:3" ht="13.5" thickBot="1" x14ac:dyDescent="0.25">
      <c r="A286" s="194"/>
      <c r="B286" s="51" t="s">
        <v>529</v>
      </c>
      <c r="C286" s="177">
        <f>C287+C288</f>
        <v>12300</v>
      </c>
    </row>
    <row r="287" spans="1:3" ht="15.75" x14ac:dyDescent="0.25">
      <c r="A287" s="97"/>
      <c r="B287" s="88" t="s">
        <v>199</v>
      </c>
      <c r="C287" s="177">
        <v>0</v>
      </c>
    </row>
    <row r="288" spans="1:3" ht="15.75" x14ac:dyDescent="0.25">
      <c r="A288" s="87" t="s">
        <v>158</v>
      </c>
      <c r="B288" s="88" t="s">
        <v>236</v>
      </c>
      <c r="C288" s="177">
        <v>12300</v>
      </c>
    </row>
    <row r="289" spans="1:3" ht="15.75" x14ac:dyDescent="0.25">
      <c r="A289" s="87"/>
      <c r="B289" s="88" t="s">
        <v>162</v>
      </c>
      <c r="C289" s="177">
        <f>C293+C303+C297+C292+C291+C304</f>
        <v>8594</v>
      </c>
    </row>
    <row r="290" spans="1:3" ht="15" customHeight="1" x14ac:dyDescent="0.25">
      <c r="A290" s="87"/>
      <c r="B290" s="59" t="s">
        <v>6</v>
      </c>
      <c r="C290" s="173"/>
    </row>
    <row r="291" spans="1:3" ht="15.75" hidden="1" x14ac:dyDescent="0.25">
      <c r="A291" s="98" t="s">
        <v>163</v>
      </c>
      <c r="B291" s="89" t="s">
        <v>7</v>
      </c>
      <c r="C291" s="173"/>
    </row>
    <row r="292" spans="1:3" ht="15.75" hidden="1" x14ac:dyDescent="0.25">
      <c r="A292" s="98" t="s">
        <v>165</v>
      </c>
      <c r="B292" s="89" t="s">
        <v>166</v>
      </c>
      <c r="C292" s="173"/>
    </row>
    <row r="293" spans="1:3" ht="15.75" x14ac:dyDescent="0.25">
      <c r="A293" s="99" t="s">
        <v>167</v>
      </c>
      <c r="B293" s="89" t="s">
        <v>9</v>
      </c>
      <c r="C293" s="164">
        <f>SUM(C294:C296)</f>
        <v>2594</v>
      </c>
    </row>
    <row r="294" spans="1:3" ht="15.75" x14ac:dyDescent="0.25">
      <c r="A294" s="99"/>
      <c r="B294" s="56" t="s">
        <v>382</v>
      </c>
      <c r="C294" s="164">
        <v>2594</v>
      </c>
    </row>
    <row r="295" spans="1:3" ht="15.75" hidden="1" x14ac:dyDescent="0.25">
      <c r="A295" s="99"/>
      <c r="B295" s="56" t="s">
        <v>237</v>
      </c>
      <c r="C295" s="164"/>
    </row>
    <row r="296" spans="1:3" ht="15.75" hidden="1" x14ac:dyDescent="0.25">
      <c r="A296" s="99"/>
      <c r="B296" s="100" t="s">
        <v>294</v>
      </c>
      <c r="C296" s="164"/>
    </row>
    <row r="297" spans="1:3" ht="15.75" x14ac:dyDescent="0.25">
      <c r="A297" s="99" t="s">
        <v>177</v>
      </c>
      <c r="B297" s="56" t="s">
        <v>27</v>
      </c>
      <c r="C297" s="164">
        <f>C298+C299+C300+C301+C302</f>
        <v>6000</v>
      </c>
    </row>
    <row r="298" spans="1:3" ht="15.75" x14ac:dyDescent="0.25">
      <c r="A298" s="99"/>
      <c r="B298" s="100" t="s">
        <v>383</v>
      </c>
      <c r="C298" s="164">
        <v>6000</v>
      </c>
    </row>
    <row r="299" spans="1:3" ht="0.75" customHeight="1" x14ac:dyDescent="0.25">
      <c r="A299" s="99"/>
      <c r="B299" s="100" t="s">
        <v>296</v>
      </c>
      <c r="C299" s="164"/>
    </row>
    <row r="300" spans="1:3" ht="15.75" hidden="1" x14ac:dyDescent="0.25">
      <c r="A300" s="99"/>
      <c r="B300" s="100" t="s">
        <v>297</v>
      </c>
      <c r="C300" s="164"/>
    </row>
    <row r="301" spans="1:3" ht="15.75" hidden="1" x14ac:dyDescent="0.25">
      <c r="A301" s="99"/>
      <c r="B301" s="100" t="s">
        <v>299</v>
      </c>
      <c r="C301" s="164"/>
    </row>
    <row r="302" spans="1:3" ht="15.75" hidden="1" x14ac:dyDescent="0.25">
      <c r="A302" s="99"/>
      <c r="B302" s="100" t="s">
        <v>298</v>
      </c>
      <c r="C302" s="164"/>
    </row>
    <row r="303" spans="1:3" ht="15.75" x14ac:dyDescent="0.25">
      <c r="A303" s="99" t="s">
        <v>302</v>
      </c>
      <c r="B303" s="59" t="s">
        <v>104</v>
      </c>
      <c r="C303" s="164"/>
    </row>
    <row r="304" spans="1:3" ht="15.75" x14ac:dyDescent="0.25">
      <c r="A304" s="101" t="s">
        <v>171</v>
      </c>
      <c r="B304" s="59" t="s">
        <v>301</v>
      </c>
      <c r="C304" s="164"/>
    </row>
    <row r="305" spans="1:3" x14ac:dyDescent="0.2">
      <c r="A305" s="68"/>
      <c r="B305" s="59" t="s">
        <v>300</v>
      </c>
      <c r="C305" s="164">
        <v>800</v>
      </c>
    </row>
    <row r="306" spans="1:3" x14ac:dyDescent="0.2">
      <c r="A306" s="59"/>
      <c r="B306" s="60" t="s">
        <v>530</v>
      </c>
      <c r="C306" s="164">
        <f>C285+C286-C289</f>
        <v>6300.5499999999993</v>
      </c>
    </row>
    <row r="307" spans="1:3" ht="17.25" customHeight="1" thickBot="1" x14ac:dyDescent="0.25">
      <c r="A307" s="190" t="s">
        <v>303</v>
      </c>
      <c r="B307" s="67" t="s">
        <v>355</v>
      </c>
      <c r="C307" s="164">
        <v>4.8099999999999996</v>
      </c>
    </row>
    <row r="308" spans="1:3" ht="26.25" customHeight="1" x14ac:dyDescent="0.2">
      <c r="A308" s="191"/>
      <c r="B308" s="51" t="s">
        <v>529</v>
      </c>
      <c r="C308" s="164">
        <v>0</v>
      </c>
    </row>
    <row r="309" spans="1:3" x14ac:dyDescent="0.2">
      <c r="A309" s="24" t="s">
        <v>158</v>
      </c>
      <c r="B309" s="21" t="s">
        <v>236</v>
      </c>
      <c r="C309" s="164">
        <v>0</v>
      </c>
    </row>
    <row r="310" spans="1:3" x14ac:dyDescent="0.2">
      <c r="A310" s="24"/>
      <c r="B310" s="21" t="s">
        <v>162</v>
      </c>
      <c r="C310" s="164">
        <v>0</v>
      </c>
    </row>
    <row r="311" spans="1:3" x14ac:dyDescent="0.2">
      <c r="A311" s="24"/>
      <c r="B311" s="24" t="s">
        <v>6</v>
      </c>
      <c r="C311" s="164"/>
    </row>
    <row r="312" spans="1:3" ht="15.75" x14ac:dyDescent="0.25">
      <c r="A312" s="34" t="s">
        <v>304</v>
      </c>
      <c r="B312" s="21" t="s">
        <v>305</v>
      </c>
      <c r="C312" s="164">
        <v>0</v>
      </c>
    </row>
    <row r="313" spans="1:3" ht="14.25" customHeight="1" x14ac:dyDescent="0.25">
      <c r="A313" s="34"/>
      <c r="B313" s="31" t="s">
        <v>530</v>
      </c>
      <c r="C313" s="164">
        <v>4.8099999999999996</v>
      </c>
    </row>
    <row r="314" spans="1:3" ht="13.5" thickBot="1" x14ac:dyDescent="0.25">
      <c r="A314" s="190" t="s">
        <v>551</v>
      </c>
      <c r="B314" s="67" t="s">
        <v>355</v>
      </c>
      <c r="C314" s="164">
        <v>0</v>
      </c>
    </row>
    <row r="315" spans="1:3" ht="31.5" customHeight="1" x14ac:dyDescent="0.2">
      <c r="A315" s="191"/>
      <c r="B315" s="51" t="s">
        <v>529</v>
      </c>
      <c r="C315" s="164">
        <v>118481.16</v>
      </c>
    </row>
    <row r="316" spans="1:3" x14ac:dyDescent="0.2">
      <c r="A316" s="24" t="s">
        <v>158</v>
      </c>
      <c r="B316" s="21" t="s">
        <v>236</v>
      </c>
      <c r="C316" s="164">
        <v>118481.16</v>
      </c>
    </row>
    <row r="317" spans="1:3" x14ac:dyDescent="0.2">
      <c r="A317" s="24"/>
      <c r="B317" s="21" t="s">
        <v>162</v>
      </c>
      <c r="C317" s="164">
        <f>C319</f>
        <v>118481.16</v>
      </c>
    </row>
    <row r="318" spans="1:3" x14ac:dyDescent="0.2">
      <c r="A318" s="24"/>
      <c r="B318" s="24" t="s">
        <v>6</v>
      </c>
      <c r="C318" s="164"/>
    </row>
    <row r="319" spans="1:3" ht="15.75" x14ac:dyDescent="0.25">
      <c r="A319" s="34" t="s">
        <v>552</v>
      </c>
      <c r="B319" s="21" t="s">
        <v>310</v>
      </c>
      <c r="C319" s="164">
        <f>C320</f>
        <v>118481.16</v>
      </c>
    </row>
    <row r="320" spans="1:3" ht="15.75" x14ac:dyDescent="0.25">
      <c r="A320" s="34"/>
      <c r="B320" s="183" t="s">
        <v>553</v>
      </c>
      <c r="C320" s="164">
        <v>118481.16</v>
      </c>
    </row>
    <row r="321" spans="1:3" ht="15.75" x14ac:dyDescent="0.25">
      <c r="A321" s="34"/>
      <c r="B321" s="31" t="s">
        <v>530</v>
      </c>
      <c r="C321" s="164">
        <f>C314+C315-C317</f>
        <v>0</v>
      </c>
    </row>
    <row r="322" spans="1:3" ht="15.75" x14ac:dyDescent="0.25">
      <c r="A322" s="188" t="s">
        <v>366</v>
      </c>
      <c r="B322" s="189"/>
      <c r="C322" s="182">
        <f>C13+C87+C125+C150+C188+C247+C69</f>
        <v>715829.1399999999</v>
      </c>
    </row>
    <row r="323" spans="1:3" ht="15.75" x14ac:dyDescent="0.25">
      <c r="A323" s="188" t="s">
        <v>384</v>
      </c>
      <c r="B323" s="189"/>
      <c r="C323" s="83">
        <f>C33+C77+C99+C114+C200+C209+C219+C238+C264+C289+C310+C317</f>
        <v>767893.68</v>
      </c>
    </row>
    <row r="324" spans="1:3" ht="15.75" x14ac:dyDescent="0.25">
      <c r="A324" s="188" t="s">
        <v>367</v>
      </c>
      <c r="B324" s="189"/>
      <c r="C324" s="73">
        <f>C322+C323</f>
        <v>1483722.8199999998</v>
      </c>
    </row>
    <row r="325" spans="1:3" ht="15.75" x14ac:dyDescent="0.25">
      <c r="A325" s="195"/>
      <c r="B325" s="195"/>
    </row>
    <row r="327" spans="1:3" ht="15.75" x14ac:dyDescent="0.25">
      <c r="A327" s="184" t="s">
        <v>556</v>
      </c>
      <c r="B327" s="184"/>
      <c r="C327" s="7"/>
    </row>
    <row r="328" spans="1:3" ht="15.75" x14ac:dyDescent="0.25">
      <c r="A328" s="184" t="s">
        <v>557</v>
      </c>
      <c r="B328" s="184"/>
      <c r="C328" s="7"/>
    </row>
    <row r="329" spans="1:3" ht="15.75" x14ac:dyDescent="0.25">
      <c r="A329" s="184" t="s">
        <v>558</v>
      </c>
      <c r="B329" s="184"/>
      <c r="C329" s="7"/>
    </row>
    <row r="330" spans="1:3" ht="15.75" x14ac:dyDescent="0.25">
      <c r="A330" s="184"/>
      <c r="B330" s="184"/>
      <c r="C330" s="7"/>
    </row>
  </sheetData>
  <mergeCells count="12">
    <mergeCell ref="B2:C2"/>
    <mergeCell ref="B3:C3"/>
    <mergeCell ref="A235:A236"/>
    <mergeCell ref="A243:A244"/>
    <mergeCell ref="A322:B322"/>
    <mergeCell ref="A323:B323"/>
    <mergeCell ref="A307:A308"/>
    <mergeCell ref="A261:A262"/>
    <mergeCell ref="A285:A286"/>
    <mergeCell ref="A325:B325"/>
    <mergeCell ref="A314:A315"/>
    <mergeCell ref="A324:B324"/>
  </mergeCells>
  <phoneticPr fontId="11" type="noConversion"/>
  <pageMargins left="0.7" right="0.7" top="0.75" bottom="0.75" header="0.51180555555555496" footer="0.51180555555555496"/>
  <pageSetup paperSize="9" scale="88" firstPageNumber="0" fitToHeight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загальний фонд і 07 спец</vt:lpstr>
      <vt:lpstr>спеціальний(02,03)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GS</cp:lastModifiedBy>
  <cp:revision>3</cp:revision>
  <cp:lastPrinted>2020-01-02T13:20:09Z</cp:lastPrinted>
  <dcterms:created xsi:type="dcterms:W3CDTF">2017-03-14T16:38:03Z</dcterms:created>
  <dcterms:modified xsi:type="dcterms:W3CDTF">2020-11-19T09:03:24Z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